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West\Management\Wilshire Rodeo\"/>
    </mc:Choice>
  </mc:AlternateContent>
  <xr:revisionPtr revIDLastSave="7" documentId="13_ncr:1_{12F2B620-A5E0-4A95-BC53-A2F6136D4F05}" xr6:coauthVersionLast="47" xr6:coauthVersionMax="47" xr10:uidLastSave="{C809BDAF-2181-48C1-9DD7-68BB821B03A2}"/>
  <bookViews>
    <workbookView xWindow="-120" yWindow="-120" windowWidth="29040" windowHeight="15840" tabRatio="898" firstSheet="1" activeTab="1" xr2:uid="{00000000-000D-0000-FFFF-FFFF00000000}"/>
  </bookViews>
  <sheets>
    <sheet name="Snapshot" sheetId="1" state="hidden" r:id="rId1"/>
    <sheet name="Stacking Plan" sheetId="3" r:id="rId2"/>
  </sheets>
  <definedNames>
    <definedName name="color">#REF!</definedName>
    <definedName name="page_01">#REF!</definedName>
    <definedName name="page_02">#REF!</definedName>
    <definedName name="page_03">#REF!</definedName>
    <definedName name="page_04">#REF!</definedName>
    <definedName name="page_05">#REF!</definedName>
    <definedName name="page_06">#REF!</definedName>
    <definedName name="page_07">#REF!</definedName>
    <definedName name="page_08">#REF!</definedName>
    <definedName name="page_09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a">#REF!</definedName>
    <definedName name="page_b">#REF!</definedName>
    <definedName name="_xlnm.Print_Area" localSheetId="0">Snapshot!$A$1:$H$78</definedName>
    <definedName name="_xlnm.Print_Area" localSheetId="1">'Stacking Plan'!$A$1:$AK$67</definedName>
    <definedName name="Stack">#REF!</definedName>
    <definedName name="Sum_Floors">#REF!</definedName>
    <definedName name="Sum_Units">#REF!</definedName>
    <definedName name="wrn.All._.pages." localSheetId="1" hidden="1">{#N/A,#N/A,FALSE,"Stack";#N/A,#N/A,FALSE,"Floors";#N/A,#N/A,FALSE,"Units";#N/A,#N/A,FALSE,"Units (2)";#N/A,#N/A,FALSE,"B";#N/A,#N/A,FALSE,"A";#N/A,#N/A,FALSE,"01";#N/A,#N/A,FALSE,"02";#N/A,#N/A,FALSE,"03";#N/A,#N/A,FALSE,"10";#N/A,#N/A,FALSE,"11";#N/A,#N/A,FALSE,"12";#N/A,#N/A,FALSE,"13";#N/A,#N/A,FALSE,"14"}</definedName>
    <definedName name="wrn.All._.pages." hidden="1">{#N/A,#N/A,FALSE,"Stack";#N/A,#N/A,FALSE,"Floors";#N/A,#N/A,FALSE,"Units";#N/A,#N/A,FALSE,"Units (2)";#N/A,#N/A,FALSE,"B";#N/A,#N/A,FALSE,"A";#N/A,#N/A,FALSE,"01";#N/A,#N/A,FALSE,"02";#N/A,#N/A,FALSE,"03";#N/A,#N/A,FALSE,"10";#N/A,#N/A,FALSE,"11";#N/A,#N/A,FALSE,"12";#N/A,#N/A,FALSE,"13";#N/A,#N/A,FALSE,"14"}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2" i="3" l="1"/>
  <c r="Q62" i="3"/>
  <c r="O62" i="3"/>
  <c r="M62" i="3"/>
  <c r="AI36" i="3"/>
  <c r="AI29" i="3"/>
  <c r="AI22" i="3"/>
  <c r="AI55" i="3"/>
  <c r="AG55" i="3" s="1"/>
  <c r="AG36" i="3"/>
  <c r="AK36" i="3" s="1"/>
  <c r="AG29" i="3"/>
  <c r="AK29" i="3" s="1"/>
  <c r="AG22" i="3"/>
  <c r="AK22" i="3" s="1"/>
  <c r="AI23" i="3"/>
  <c r="AG23" i="3"/>
  <c r="AK23" i="3" s="1"/>
  <c r="H49" i="1"/>
  <c r="AI37" i="3"/>
  <c r="E49" i="1"/>
  <c r="AI30" i="3"/>
  <c r="C36" i="1"/>
  <c r="B23" i="1"/>
  <c r="C23" i="1" s="1"/>
  <c r="C21" i="1"/>
  <c r="C15" i="1"/>
  <c r="C16" i="1"/>
  <c r="C17" i="1"/>
  <c r="C18" i="1"/>
  <c r="C19" i="1"/>
  <c r="C20" i="1"/>
  <c r="C14" i="1"/>
  <c r="AI61" i="3" l="1"/>
  <c r="AK55" i="3"/>
  <c r="B35" i="1"/>
  <c r="C35" i="1" s="1"/>
  <c r="AG37" i="3"/>
  <c r="AK37" i="3" s="1"/>
  <c r="C34" i="1"/>
  <c r="C33" i="1"/>
  <c r="C32" i="1"/>
  <c r="H50" i="1" l="1"/>
  <c r="AI56" i="3"/>
  <c r="B16" i="3"/>
  <c r="B15" i="3"/>
  <c r="AG9" i="3"/>
  <c r="AK9" i="3" s="1"/>
  <c r="U62" i="3" l="1"/>
  <c r="AG15" i="3"/>
  <c r="AG56" i="3"/>
  <c r="AK56" i="3" s="1"/>
  <c r="AI64" i="3"/>
  <c r="D62" i="3" s="1"/>
  <c r="AG16" i="3"/>
  <c r="AG30" i="3"/>
  <c r="AK30" i="3" l="1"/>
  <c r="AK16" i="3"/>
  <c r="AK64" i="3" s="1"/>
  <c r="M63" i="3" s="1"/>
  <c r="AG64" i="3"/>
  <c r="D63" i="3"/>
  <c r="AG61" i="3"/>
  <c r="AK15" i="3"/>
  <c r="AK61" i="3" s="1"/>
  <c r="Q63" i="3"/>
  <c r="O63" i="3"/>
  <c r="S63" i="3"/>
  <c r="U63" i="3"/>
  <c r="AI65" i="3"/>
  <c r="AG65" i="3"/>
  <c r="V63" i="3" l="1"/>
  <c r="AG62" i="3"/>
  <c r="AI62" i="3"/>
  <c r="C38" i="1" l="1"/>
  <c r="C31" i="1"/>
  <c r="C30" i="1"/>
  <c r="C29" i="1"/>
  <c r="C28" i="1"/>
  <c r="C27" i="1"/>
  <c r="C26" i="1"/>
  <c r="C25" i="1"/>
  <c r="C24" i="1"/>
  <c r="B37" i="1"/>
  <c r="C37" i="1" s="1"/>
</calcChain>
</file>

<file path=xl/sharedStrings.xml><?xml version="1.0" encoding="utf-8"?>
<sst xmlns="http://schemas.openxmlformats.org/spreadsheetml/2006/main" count="330" uniqueCount="249">
  <si>
    <t>TRPF 80 South Lake Avenue LP</t>
  </si>
  <si>
    <t>July 2024 Building Snapshot</t>
  </si>
  <si>
    <t>STAFF</t>
  </si>
  <si>
    <t>Role</t>
  </si>
  <si>
    <t>Name</t>
  </si>
  <si>
    <t>Office</t>
  </si>
  <si>
    <t>Fax</t>
  </si>
  <si>
    <t>Mobile</t>
  </si>
  <si>
    <t>Email</t>
  </si>
  <si>
    <t xml:space="preserve">Property Manager </t>
  </si>
  <si>
    <t>Brianna Wilson</t>
  </si>
  <si>
    <t>310.432.0651</t>
  </si>
  <si>
    <t>N/A</t>
  </si>
  <si>
    <t>310.916.8454</t>
  </si>
  <si>
    <t>bwilson@lpc.com</t>
  </si>
  <si>
    <t>Property Assistant</t>
  </si>
  <si>
    <t>Cristina Newman</t>
  </si>
  <si>
    <t>626.564.1349</t>
  </si>
  <si>
    <t>310.709.5912</t>
  </si>
  <si>
    <t>cnewman@lpc.com</t>
  </si>
  <si>
    <t>Engineer/Maintenance</t>
  </si>
  <si>
    <t>Juan Carlos Galvan</t>
  </si>
  <si>
    <t>626.644.3298</t>
  </si>
  <si>
    <t>juancarlosgalvan78@yahoo.com</t>
  </si>
  <si>
    <t>Night Janitor</t>
  </si>
  <si>
    <t>Ramon Quintanar</t>
  </si>
  <si>
    <t>626.372.4590</t>
  </si>
  <si>
    <t>Parking Attendant</t>
  </si>
  <si>
    <t>Claribel P.</t>
  </si>
  <si>
    <t>562.353.0463</t>
  </si>
  <si>
    <t>626.547.0749</t>
  </si>
  <si>
    <t>Security: Director of Ops</t>
  </si>
  <si>
    <t>Serge Tachdjian</t>
  </si>
  <si>
    <t>213.387.5050</t>
  </si>
  <si>
    <t>serge@securitechguards.com</t>
  </si>
  <si>
    <t>2024 OPERATING EXPENSE SUMMARY</t>
  </si>
  <si>
    <t>TOP 10 TENANTS BY SF</t>
  </si>
  <si>
    <t>Category</t>
  </si>
  <si>
    <t>Annual</t>
  </si>
  <si>
    <t>PSF</t>
  </si>
  <si>
    <t>SF</t>
  </si>
  <si>
    <t>Expires</t>
  </si>
  <si>
    <t>Ending Base Rent</t>
  </si>
  <si>
    <t>Notes</t>
  </si>
  <si>
    <t>95% Gross Up</t>
  </si>
  <si>
    <t>Wells Fargo</t>
  </si>
  <si>
    <t>Suite 100</t>
  </si>
  <si>
    <t>Cleaning - Janitorial Supplies</t>
  </si>
  <si>
    <t>Alan B. Snitzer</t>
  </si>
  <si>
    <t>Suites 800/820</t>
  </si>
  <si>
    <t>Cleaning - Janitor Labor</t>
  </si>
  <si>
    <t>Azira LLC</t>
  </si>
  <si>
    <t>Suite 719 (2023 spec)</t>
  </si>
  <si>
    <t>Cleaning - Trash Removal</t>
  </si>
  <si>
    <t>The Lisinski Law Firm</t>
  </si>
  <si>
    <t>Suites 660/670</t>
  </si>
  <si>
    <t>Utilities - Water &amp; Sewer</t>
  </si>
  <si>
    <t>Yang Professional Law</t>
  </si>
  <si>
    <t>Suite 720</t>
  </si>
  <si>
    <t>Utilities - Electricity</t>
  </si>
  <si>
    <t>SullivanCurtisMonroe</t>
  </si>
  <si>
    <t>Suite 600</t>
  </si>
  <si>
    <t>Utilities - Natural Gas</t>
  </si>
  <si>
    <t>LAFCO</t>
  </si>
  <si>
    <t>Suite 870</t>
  </si>
  <si>
    <t>Management Fees</t>
  </si>
  <si>
    <t>Taylor Labor Law</t>
  </si>
  <si>
    <t>Suite 860</t>
  </si>
  <si>
    <t>Total Gross Up</t>
  </si>
  <si>
    <t>Pacific Accounting Group</t>
  </si>
  <si>
    <t>Suites 630/640</t>
  </si>
  <si>
    <t>Operating Expenses (includes gross up)</t>
  </si>
  <si>
    <t>Presidio APC</t>
  </si>
  <si>
    <t>Suite 830</t>
  </si>
  <si>
    <t>Cleaning</t>
  </si>
  <si>
    <t>Schnackel Engineers</t>
  </si>
  <si>
    <t>Suite 650</t>
  </si>
  <si>
    <t>Grounds</t>
  </si>
  <si>
    <t>R&amp;M</t>
  </si>
  <si>
    <t>18 MONTH ROLLOVER</t>
  </si>
  <si>
    <t>Payroll</t>
  </si>
  <si>
    <t>Security</t>
  </si>
  <si>
    <t>Marketing</t>
  </si>
  <si>
    <t>United Enterprise</t>
  </si>
  <si>
    <t>Suite 550</t>
  </si>
  <si>
    <t>David S Lin Attorney</t>
  </si>
  <si>
    <t>Suite 512</t>
  </si>
  <si>
    <t>Administrative</t>
  </si>
  <si>
    <t>Right Start Mortgage</t>
  </si>
  <si>
    <t>Suite 520</t>
  </si>
  <si>
    <t>G&amp;A / Professional Fees</t>
  </si>
  <si>
    <t>Romero Law</t>
  </si>
  <si>
    <t>Suite 880</t>
  </si>
  <si>
    <t>Utilities</t>
  </si>
  <si>
    <t xml:space="preserve">Insurance </t>
  </si>
  <si>
    <t>Taxes</t>
  </si>
  <si>
    <t>Total:</t>
  </si>
  <si>
    <t>Amortization:</t>
  </si>
  <si>
    <t>Total Including Amort.</t>
  </si>
  <si>
    <t>2024 Total Capital Budget</t>
  </si>
  <si>
    <t xml:space="preserve">Total # of Tenants: </t>
  </si>
  <si>
    <t>Total # of Sub-tenants:</t>
  </si>
  <si>
    <t>LEASING INFORMATION</t>
  </si>
  <si>
    <t>Building SF:</t>
  </si>
  <si>
    <t>VACANT SUITES</t>
  </si>
  <si>
    <t>Load Factor:</t>
  </si>
  <si>
    <t>Suite</t>
  </si>
  <si>
    <t>YTD Avg. Occupancy:</t>
  </si>
  <si>
    <t>Current Vacancy:</t>
  </si>
  <si>
    <t>Market Rental Rate:</t>
  </si>
  <si>
    <t>$3.92/sf</t>
  </si>
  <si>
    <t>Total for Column 1</t>
  </si>
  <si>
    <t>Total for Column 2</t>
  </si>
  <si>
    <t>Grand Total</t>
  </si>
  <si>
    <t>BUILDING DESCRIPTION / DETAILS</t>
  </si>
  <si>
    <t xml:space="preserve">Parking </t>
  </si>
  <si>
    <t>Building Construction</t>
  </si>
  <si>
    <t>Parking type:</t>
  </si>
  <si>
    <t>4-level cast-in-place concrete structure</t>
  </si>
  <si>
    <t xml:space="preserve">Building Type: </t>
  </si>
  <si>
    <t>Number of stalls:</t>
  </si>
  <si>
    <t>Stories:</t>
  </si>
  <si>
    <t>Ratio:</t>
  </si>
  <si>
    <t>3/1000</t>
  </si>
  <si>
    <t>Date of construction:</t>
  </si>
  <si>
    <t>Access control:</t>
  </si>
  <si>
    <t>no</t>
  </si>
  <si>
    <t>Construction type:</t>
  </si>
  <si>
    <t>Type I, concrete frame, concrete rebar</t>
  </si>
  <si>
    <t>Reserved Parking Rate:</t>
  </si>
  <si>
    <t>Floor type:</t>
  </si>
  <si>
    <t>Concrete slab-on metal deck</t>
  </si>
  <si>
    <t>Unreserved Parking Rate</t>
  </si>
  <si>
    <t xml:space="preserve">Deck to Deck height: </t>
  </si>
  <si>
    <t>Varies</t>
  </si>
  <si>
    <t>HVAC</t>
  </si>
  <si>
    <t>Floor to Grid height:</t>
  </si>
  <si>
    <t>HVAC Hours:</t>
  </si>
  <si>
    <t xml:space="preserve">6am - 6pm, M-F; </t>
  </si>
  <si>
    <t>Roof type:</t>
  </si>
  <si>
    <t>Concrete slab, beams, girders with steel deck</t>
  </si>
  <si>
    <t>After hours HVAC charge:</t>
  </si>
  <si>
    <t>$65/hr</t>
  </si>
  <si>
    <t>Original Developer:</t>
  </si>
  <si>
    <t>KB Development Co.</t>
  </si>
  <si>
    <t>System Type:</t>
  </si>
  <si>
    <t>2 Turbocor compressors, dual-duct, VAV</t>
  </si>
  <si>
    <t>Fire Life Safety</t>
  </si>
  <si>
    <t>Building Security</t>
  </si>
  <si>
    <t>Fire System:</t>
  </si>
  <si>
    <t>Centralized panel monitors smokes w/ strobes. Gamewell-FCI Panel</t>
  </si>
  <si>
    <t>Building Hours:</t>
  </si>
  <si>
    <t>7am - 7pm, M-F; Closed weekends</t>
  </si>
  <si>
    <t>Monitoring company:</t>
  </si>
  <si>
    <t>National Fail Safe</t>
  </si>
  <si>
    <t>Building Access:</t>
  </si>
  <si>
    <t>Door access system after-hours</t>
  </si>
  <si>
    <t>Sprinklered:</t>
  </si>
  <si>
    <t xml:space="preserve">Yes </t>
  </si>
  <si>
    <t>Security System:</t>
  </si>
  <si>
    <t>none</t>
  </si>
  <si>
    <t>Pressurized stairwells:</t>
  </si>
  <si>
    <t>In west stairwell only</t>
  </si>
  <si>
    <t>Patrol:</t>
  </si>
  <si>
    <t>1 officer patrols at night</t>
  </si>
  <si>
    <t>Finishes</t>
  </si>
  <si>
    <t>Telecom</t>
  </si>
  <si>
    <t>Building Carpet:</t>
  </si>
  <si>
    <t>To be determined</t>
  </si>
  <si>
    <t>Providers:</t>
  </si>
  <si>
    <t>AT&amp;T/Spectrum</t>
  </si>
  <si>
    <t>Building Paint:</t>
  </si>
  <si>
    <t>Fiber:</t>
  </si>
  <si>
    <t>AT&amp;T</t>
  </si>
  <si>
    <t>Amenities</t>
  </si>
  <si>
    <t>Minutes away from restaurants and shops</t>
  </si>
  <si>
    <t>Bank on 1st Floor, including exterior ATMs</t>
  </si>
  <si>
    <t>Nosy Neighbors (coffee shop): 1st Floor - Opened March 2024</t>
  </si>
  <si>
    <t>Excellent freeway access</t>
  </si>
  <si>
    <t>August 2024</t>
  </si>
  <si>
    <t>RSF Occup</t>
  </si>
  <si>
    <t>RSF Vacant</t>
  </si>
  <si>
    <t>RSF Total</t>
  </si>
  <si>
    <t>Vacant</t>
  </si>
  <si>
    <t>LA SMSA/Verizon</t>
  </si>
  <si>
    <t>R</t>
  </si>
  <si>
    <t>PH 1</t>
  </si>
  <si>
    <t>PH 2</t>
  </si>
  <si>
    <t>11/30/2024</t>
  </si>
  <si>
    <t>Suite 800 &amp; 890</t>
  </si>
  <si>
    <t>Suite 820</t>
  </si>
  <si>
    <t>Yardi Rent Roll</t>
  </si>
  <si>
    <t>BOMA SF</t>
  </si>
  <si>
    <t>9/30/2028</t>
  </si>
  <si>
    <t>6/30/2025</t>
  </si>
  <si>
    <t>SubTT: ICW Group</t>
  </si>
  <si>
    <t>Shihlin Electric</t>
  </si>
  <si>
    <t>Storage 723A</t>
  </si>
  <si>
    <t>Suite 702</t>
  </si>
  <si>
    <t>Suite 708</t>
  </si>
  <si>
    <t>Suite 710</t>
  </si>
  <si>
    <t>Suite 719</t>
  </si>
  <si>
    <t>Suite 725</t>
  </si>
  <si>
    <t>Suite 780</t>
  </si>
  <si>
    <t>make ready suite</t>
  </si>
  <si>
    <t>Commencement 6/1/2024</t>
  </si>
  <si>
    <t>SullivanCurtisMonroe Insurance Svcs.</t>
  </si>
  <si>
    <t>Suite 630</t>
  </si>
  <si>
    <t>Suite 640</t>
  </si>
  <si>
    <t>Suite 655</t>
  </si>
  <si>
    <t>Suite 660</t>
  </si>
  <si>
    <t>Suite 670</t>
  </si>
  <si>
    <t>Suite 680</t>
  </si>
  <si>
    <t>Tyler &amp; Kelly Architecture</t>
  </si>
  <si>
    <t>Law Offices of David Lin</t>
  </si>
  <si>
    <t>Cambridge Financial Partners</t>
  </si>
  <si>
    <t>VACANT</t>
  </si>
  <si>
    <t>Gail R. Roque</t>
  </si>
  <si>
    <t>Xiamen Airlines</t>
  </si>
  <si>
    <t>Perez-Pacheco Consulting</t>
  </si>
  <si>
    <t>Suite 500</t>
  </si>
  <si>
    <t>Suite 515</t>
  </si>
  <si>
    <t xml:space="preserve"> Suite 520</t>
  </si>
  <si>
    <t>Suite 528</t>
  </si>
  <si>
    <t>Suite 538</t>
  </si>
  <si>
    <t>Suite 555</t>
  </si>
  <si>
    <t>Suite 560</t>
  </si>
  <si>
    <t>Suite 570</t>
  </si>
  <si>
    <t>Suite 590</t>
  </si>
  <si>
    <t>1/31/2026</t>
  </si>
  <si>
    <t>LEASE TERMINATED</t>
  </si>
  <si>
    <t>EARLY - 3/15/24</t>
  </si>
  <si>
    <t>Commenced 3/1/24</t>
  </si>
  <si>
    <t>Parking</t>
  </si>
  <si>
    <t>Wells Fargo Bank</t>
  </si>
  <si>
    <t>Nosy Neighbors</t>
  </si>
  <si>
    <t>Suite 101</t>
  </si>
  <si>
    <t>Suite 110</t>
  </si>
  <si>
    <t>Commencement Date - 3/1/2024</t>
  </si>
  <si>
    <t>Expiration Date:</t>
  </si>
  <si>
    <t>2028+</t>
  </si>
  <si>
    <t>Yardi - Building Square Feet Total:</t>
  </si>
  <si>
    <t>RSF:</t>
  </si>
  <si>
    <t>Percent of Building Total:</t>
  </si>
  <si>
    <t>% of Building:</t>
  </si>
  <si>
    <t>Note:</t>
  </si>
  <si>
    <t>BOMA - Building Square Feet Total:</t>
  </si>
  <si>
    <t>Suite 7A</t>
  </si>
  <si>
    <t>Storage RSF not included in BOMA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</si>
</sst>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??_);_(@_)"/>
    <numFmt numFmtId="165" formatCode="m/d/yy;@"/>
    <numFmt numFmtId="166" formatCode="_(* #,##0_);_(* \(#,##0\);_(* &quot;-&quot;??_);_(@_)"/>
    <numFmt numFmtId="167" formatCode="0.0000%"/>
    <numFmt numFmtId="168" formatCode="&quot;$&quot;#,##0.00"/>
  </numFmts>
  <fonts count="36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20"/>
      <color indexed="8"/>
      <name val="Arial"/>
      <family val="2"/>
    </font>
    <font>
      <sz val="14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sz val="10"/>
      <color indexed="8"/>
      <name val="Arial"/>
      <family val="2"/>
    </font>
    <font>
      <b/>
      <sz val="2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1"/>
      <color indexed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b/>
      <sz val="16"/>
      <color indexed="8"/>
      <name val="Arial"/>
      <family val="2"/>
    </font>
    <font>
      <sz val="8"/>
      <color theme="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9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1869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Protection="0">
      <alignment wrapText="1"/>
    </xf>
    <xf numFmtId="164" fontId="11" fillId="0" borderId="0" applyNumberFormat="0" applyFill="0" applyBorder="0" applyAlignment="0" applyProtection="0"/>
    <xf numFmtId="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593"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0" fontId="0" fillId="2" borderId="2" xfId="0" applyFill="1" applyBorder="1"/>
    <xf numFmtId="44" fontId="1" fillId="2" borderId="0" xfId="2" applyFill="1"/>
    <xf numFmtId="0" fontId="3" fillId="2" borderId="0" xfId="0" applyFont="1" applyFill="1"/>
    <xf numFmtId="44" fontId="3" fillId="2" borderId="0" xfId="2" applyFont="1" applyFill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5" fontId="5" fillId="3" borderId="0" xfId="1" applyNumberFormat="1" applyFont="1" applyFill="1" applyBorder="1" applyAlignment="1">
      <alignment horizontal="center"/>
    </xf>
    <xf numFmtId="7" fontId="5" fillId="3" borderId="0" xfId="2" applyNumberFormat="1" applyFont="1" applyFill="1" applyBorder="1" applyAlignment="1">
      <alignment horizontal="center"/>
    </xf>
    <xf numFmtId="5" fontId="5" fillId="3" borderId="6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44" fontId="5" fillId="3" borderId="0" xfId="2" applyFont="1" applyFill="1" applyBorder="1" applyAlignment="1">
      <alignment horizontal="center"/>
    </xf>
    <xf numFmtId="7" fontId="5" fillId="3" borderId="2" xfId="2" applyNumberFormat="1" applyFont="1" applyFill="1" applyBorder="1" applyAlignment="1">
      <alignment horizontal="center"/>
    </xf>
    <xf numFmtId="7" fontId="5" fillId="3" borderId="13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3" borderId="1" xfId="0" applyFont="1" applyFill="1" applyBorder="1"/>
    <xf numFmtId="44" fontId="5" fillId="3" borderId="0" xfId="2" applyFont="1" applyFill="1" applyBorder="1" applyAlignment="1"/>
    <xf numFmtId="0" fontId="5" fillId="3" borderId="1" xfId="0" applyFont="1" applyFill="1" applyBorder="1" applyAlignment="1">
      <alignment shrinkToFit="1"/>
    </xf>
    <xf numFmtId="0" fontId="5" fillId="3" borderId="10" xfId="0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center"/>
    </xf>
    <xf numFmtId="6" fontId="5" fillId="2" borderId="5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0" borderId="0" xfId="4" applyFont="1" applyFill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8" fillId="0" borderId="0" xfId="4" applyFont="1" applyFill="1" applyAlignment="1">
      <alignment horizontal="center" vertical="center" wrapText="1"/>
    </xf>
    <xf numFmtId="0" fontId="11" fillId="0" borderId="0" xfId="4" applyFont="1" applyAlignment="1">
      <alignment vertical="center"/>
    </xf>
    <xf numFmtId="0" fontId="11" fillId="0" borderId="0" xfId="4" applyFont="1" applyAlignment="1">
      <alignment vertical="center" wrapText="1"/>
    </xf>
    <xf numFmtId="0" fontId="11" fillId="4" borderId="0" xfId="4" applyFont="1" applyFill="1" applyBorder="1" applyAlignment="1">
      <alignment horizontal="center" vertical="center" wrapText="1"/>
    </xf>
    <xf numFmtId="0" fontId="20" fillId="4" borderId="0" xfId="4" applyFont="1" applyFill="1" applyBorder="1" applyAlignment="1">
      <alignment horizontal="centerContinuous" vertical="center" wrapText="1"/>
    </xf>
    <xf numFmtId="0" fontId="11" fillId="4" borderId="0" xfId="4" applyFont="1" applyFill="1" applyBorder="1" applyAlignment="1">
      <alignment horizontal="centerContinuous" vertical="center" wrapText="1"/>
    </xf>
    <xf numFmtId="0" fontId="16" fillId="4" borderId="0" xfId="4" applyFont="1" applyFill="1" applyBorder="1" applyAlignment="1">
      <alignment horizontal="centerContinuous" vertical="center" wrapText="1"/>
    </xf>
    <xf numFmtId="0" fontId="11" fillId="4" borderId="0" xfId="4" applyFont="1" applyFill="1" applyAlignment="1">
      <alignment horizontal="centerContinuous" vertical="center" wrapText="1"/>
    </xf>
    <xf numFmtId="0" fontId="18" fillId="4" borderId="0" xfId="4" applyFont="1" applyFill="1" applyAlignment="1">
      <alignment horizontal="center" vertical="center" wrapText="1"/>
    </xf>
    <xf numFmtId="0" fontId="20" fillId="0" borderId="0" xfId="4" applyFont="1" applyFill="1" applyBorder="1" applyAlignment="1">
      <alignment horizontal="centerContinuous" vertical="center" wrapText="1"/>
    </xf>
    <xf numFmtId="0" fontId="11" fillId="0" borderId="0" xfId="4" applyFont="1" applyFill="1" applyBorder="1" applyAlignment="1">
      <alignment horizontal="centerContinuous" vertical="center" wrapText="1"/>
    </xf>
    <xf numFmtId="0" fontId="16" fillId="0" borderId="0" xfId="4" applyFont="1" applyFill="1" applyBorder="1" applyAlignment="1">
      <alignment horizontal="centerContinuous" vertical="center" wrapText="1"/>
    </xf>
    <xf numFmtId="0" fontId="11" fillId="0" borderId="0" xfId="4" applyFont="1" applyFill="1" applyAlignment="1">
      <alignment horizontal="centerContinuous" vertical="center" wrapText="1"/>
    </xf>
    <xf numFmtId="0" fontId="18" fillId="0" borderId="17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21" fillId="0" borderId="17" xfId="4" applyFont="1" applyFill="1" applyBorder="1" applyAlignment="1">
      <alignment horizontal="center" vertical="center" wrapText="1"/>
    </xf>
    <xf numFmtId="0" fontId="21" fillId="0" borderId="20" xfId="4" applyFont="1" applyFill="1" applyBorder="1" applyAlignment="1">
      <alignment horizontal="center" vertical="center" wrapText="1"/>
    </xf>
    <xf numFmtId="0" fontId="18" fillId="0" borderId="20" xfId="4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center" vertical="center" wrapText="1"/>
    </xf>
    <xf numFmtId="3" fontId="18" fillId="0" borderId="20" xfId="4" applyNumberFormat="1" applyFont="1" applyFill="1" applyBorder="1" applyAlignment="1">
      <alignment horizontal="center" vertical="center" wrapText="1"/>
    </xf>
    <xf numFmtId="0" fontId="11" fillId="0" borderId="24" xfId="4" applyFont="1" applyFill="1" applyBorder="1" applyAlignment="1">
      <alignment horizontal="center" vertical="center" wrapText="1"/>
    </xf>
    <xf numFmtId="0" fontId="5" fillId="7" borderId="21" xfId="4" applyFont="1" applyFill="1" applyBorder="1" applyAlignment="1">
      <alignment horizontal="center" vertical="center" wrapText="1"/>
    </xf>
    <xf numFmtId="0" fontId="5" fillId="7" borderId="22" xfId="4" applyFont="1" applyFill="1" applyBorder="1" applyAlignment="1">
      <alignment horizontal="center" vertical="center" wrapText="1"/>
    </xf>
    <xf numFmtId="0" fontId="5" fillId="7" borderId="23" xfId="4" applyFont="1" applyFill="1" applyBorder="1" applyAlignment="1">
      <alignment horizontal="center" vertical="center" wrapText="1"/>
    </xf>
    <xf numFmtId="0" fontId="18" fillId="0" borderId="24" xfId="4" applyFont="1" applyFill="1" applyBorder="1" applyAlignment="1">
      <alignment horizontal="center" vertical="center" wrapText="1"/>
    </xf>
    <xf numFmtId="0" fontId="22" fillId="0" borderId="0" xfId="4" applyFont="1" applyFill="1" applyBorder="1" applyAlignment="1">
      <alignment horizontal="centerContinuous" vertical="center" wrapText="1"/>
    </xf>
    <xf numFmtId="0" fontId="1" fillId="0" borderId="0" xfId="4" applyFont="1" applyFill="1" applyBorder="1" applyAlignment="1">
      <alignment horizontal="centerContinuous" vertical="center" wrapText="1"/>
    </xf>
    <xf numFmtId="0" fontId="17" fillId="0" borderId="0" xfId="4" applyFont="1" applyFill="1" applyBorder="1" applyAlignment="1">
      <alignment horizontal="centerContinuous" vertical="center" wrapText="1"/>
    </xf>
    <xf numFmtId="0" fontId="11" fillId="0" borderId="17" xfId="4" applyFont="1" applyBorder="1" applyAlignment="1">
      <alignment vertical="center" wrapText="1"/>
    </xf>
    <xf numFmtId="0" fontId="11" fillId="0" borderId="0" xfId="4" applyFont="1" applyBorder="1" applyAlignment="1">
      <alignment vertical="center" wrapText="1"/>
    </xf>
    <xf numFmtId="0" fontId="21" fillId="0" borderId="20" xfId="4" applyFont="1" applyBorder="1" applyAlignment="1">
      <alignment horizontal="center" vertical="center" wrapText="1"/>
    </xf>
    <xf numFmtId="0" fontId="11" fillId="0" borderId="20" xfId="4" applyFont="1" applyBorder="1" applyAlignment="1">
      <alignment vertical="center" wrapText="1"/>
    </xf>
    <xf numFmtId="3" fontId="18" fillId="0" borderId="20" xfId="5" applyNumberFormat="1" applyFont="1" applyFill="1" applyBorder="1" applyAlignment="1">
      <alignment horizontal="center" vertical="center" wrapText="1"/>
    </xf>
    <xf numFmtId="0" fontId="11" fillId="0" borderId="24" xfId="4" applyFont="1" applyBorder="1" applyAlignment="1">
      <alignment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6" xfId="4" applyFont="1" applyBorder="1" applyAlignment="1">
      <alignment vertical="center" wrapText="1"/>
    </xf>
    <xf numFmtId="0" fontId="21" fillId="0" borderId="18" xfId="4" applyFont="1" applyFill="1" applyBorder="1" applyAlignment="1">
      <alignment horizontal="center" vertical="center" wrapText="1"/>
    </xf>
    <xf numFmtId="0" fontId="11" fillId="0" borderId="19" xfId="4" applyFont="1" applyBorder="1" applyAlignment="1">
      <alignment vertical="center" wrapText="1"/>
    </xf>
    <xf numFmtId="3" fontId="11" fillId="0" borderId="19" xfId="4" applyNumberFormat="1" applyFont="1" applyBorder="1" applyAlignment="1">
      <alignment vertical="center" wrapText="1"/>
    </xf>
    <xf numFmtId="3" fontId="18" fillId="0" borderId="0" xfId="4" applyNumberFormat="1" applyFont="1" applyFill="1" applyAlignment="1">
      <alignment horizontal="center" vertical="center" wrapText="1"/>
    </xf>
    <xf numFmtId="3" fontId="11" fillId="0" borderId="0" xfId="4" applyNumberFormat="1" applyFont="1" applyAlignment="1">
      <alignment vertical="center"/>
    </xf>
    <xf numFmtId="3" fontId="11" fillId="0" borderId="0" xfId="4" applyNumberFormat="1" applyFont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23" xfId="4" applyFont="1" applyBorder="1" applyAlignment="1">
      <alignment vertical="center" wrapText="1"/>
    </xf>
    <xf numFmtId="0" fontId="13" fillId="0" borderId="0" xfId="4" applyFont="1" applyBorder="1" applyAlignment="1">
      <alignment horizontal="center" vertical="center" wrapText="1"/>
    </xf>
    <xf numFmtId="0" fontId="10" fillId="0" borderId="0" xfId="4" applyFont="1" applyBorder="1" applyAlignment="1">
      <alignment vertical="center" wrapText="1"/>
    </xf>
    <xf numFmtId="0" fontId="13" fillId="0" borderId="0" xfId="4" applyFont="1" applyAlignment="1">
      <alignment vertical="center" wrapText="1"/>
    </xf>
    <xf numFmtId="1" fontId="13" fillId="0" borderId="0" xfId="6" applyFont="1" applyFill="1" applyAlignment="1">
      <alignment vertical="center"/>
    </xf>
    <xf numFmtId="0" fontId="13" fillId="0" borderId="17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/>
    </xf>
    <xf numFmtId="0" fontId="13" fillId="0" borderId="17" xfId="4" applyFont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vertical="center" wrapText="1"/>
    </xf>
    <xf numFmtId="3" fontId="13" fillId="0" borderId="20" xfId="6" applyNumberFormat="1" applyFont="1" applyFill="1" applyBorder="1" applyAlignment="1">
      <alignment vertical="center"/>
    </xf>
    <xf numFmtId="3" fontId="18" fillId="0" borderId="0" xfId="4" applyNumberFormat="1" applyFont="1" applyFill="1" applyBorder="1" applyAlignment="1">
      <alignment horizontal="center" vertical="center"/>
    </xf>
    <xf numFmtId="1" fontId="18" fillId="0" borderId="0" xfId="6" applyFont="1" applyFill="1" applyAlignment="1">
      <alignment horizontal="center" vertical="center"/>
    </xf>
    <xf numFmtId="0" fontId="21" fillId="0" borderId="24" xfId="4" applyFont="1" applyBorder="1" applyAlignment="1">
      <alignment horizontal="center" vertical="center" wrapText="1"/>
    </xf>
    <xf numFmtId="3" fontId="18" fillId="0" borderId="24" xfId="4" applyNumberFormat="1" applyFont="1" applyFill="1" applyBorder="1" applyAlignment="1">
      <alignment horizontal="center" vertical="center" wrapText="1"/>
    </xf>
    <xf numFmtId="3" fontId="18" fillId="0" borderId="24" xfId="5" applyNumberFormat="1" applyFont="1" applyFill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0" fontId="21" fillId="0" borderId="18" xfId="4" applyFont="1" applyBorder="1" applyAlignment="1">
      <alignment horizontal="center" vertical="center" wrapText="1"/>
    </xf>
    <xf numFmtId="0" fontId="13" fillId="0" borderId="20" xfId="4" applyFont="1" applyFill="1" applyBorder="1" applyAlignment="1">
      <alignment horizontal="center" vertical="center" wrapText="1"/>
    </xf>
    <xf numFmtId="0" fontId="11" fillId="0" borderId="18" xfId="4" applyFont="1" applyBorder="1" applyAlignment="1">
      <alignment vertical="center" wrapText="1"/>
    </xf>
    <xf numFmtId="3" fontId="11" fillId="0" borderId="0" xfId="4" applyNumberFormat="1" applyFont="1" applyFill="1" applyAlignment="1">
      <alignment horizontal="center" vertical="center"/>
    </xf>
    <xf numFmtId="3" fontId="18" fillId="0" borderId="20" xfId="6" applyNumberFormat="1" applyFont="1" applyFill="1" applyBorder="1" applyAlignment="1">
      <alignment horizontal="center" vertical="center"/>
    </xf>
    <xf numFmtId="3" fontId="18" fillId="0" borderId="0" xfId="6" applyNumberFormat="1" applyFont="1" applyFill="1" applyAlignment="1">
      <alignment horizontal="center" vertical="center"/>
    </xf>
    <xf numFmtId="0" fontId="12" fillId="0" borderId="21" xfId="4" applyFont="1" applyBorder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1" fontId="12" fillId="0" borderId="24" xfId="6" applyFont="1" applyFill="1" applyBorder="1" applyAlignment="1">
      <alignment vertical="center"/>
    </xf>
    <xf numFmtId="0" fontId="12" fillId="0" borderId="0" xfId="4" applyFont="1" applyFill="1" applyAlignment="1">
      <alignment horizontal="center" vertical="center"/>
    </xf>
    <xf numFmtId="1" fontId="12" fillId="0" borderId="0" xfId="6" applyFont="1" applyFill="1" applyAlignment="1">
      <alignment vertical="center"/>
    </xf>
    <xf numFmtId="0" fontId="12" fillId="0" borderId="0" xfId="4" applyFont="1" applyAlignment="1">
      <alignment vertical="center"/>
    </xf>
    <xf numFmtId="3" fontId="13" fillId="0" borderId="0" xfId="5" quotePrefix="1" applyNumberFormat="1" applyFont="1" applyFill="1" applyBorder="1" applyAlignment="1">
      <alignment horizontal="centerContinuous" vertical="center" wrapText="1"/>
    </xf>
    <xf numFmtId="1" fontId="13" fillId="0" borderId="0" xfId="5" quotePrefix="1" applyNumberFormat="1" applyFont="1" applyFill="1" applyBorder="1" applyAlignment="1">
      <alignment horizontal="centerContinuous" vertical="center" wrapText="1"/>
    </xf>
    <xf numFmtId="0" fontId="13" fillId="0" borderId="0" xfId="4" applyFont="1" applyFill="1" applyBorder="1" applyAlignment="1">
      <alignment horizontal="centerContinuous" vertical="center"/>
    </xf>
    <xf numFmtId="1" fontId="13" fillId="0" borderId="0" xfId="5" quotePrefix="1" applyNumberFormat="1" applyFont="1" applyFill="1" applyBorder="1" applyAlignment="1">
      <alignment horizontal="center" vertical="center" wrapText="1"/>
    </xf>
    <xf numFmtId="0" fontId="13" fillId="0" borderId="0" xfId="4" applyFont="1" applyBorder="1" applyAlignment="1">
      <alignment vertical="center" wrapText="1"/>
    </xf>
    <xf numFmtId="1" fontId="13" fillId="0" borderId="0" xfId="6" applyFont="1" applyFill="1" applyBorder="1" applyAlignment="1">
      <alignment vertical="center"/>
    </xf>
    <xf numFmtId="0" fontId="13" fillId="10" borderId="14" xfId="4" applyFont="1" applyFill="1" applyBorder="1" applyAlignment="1">
      <alignment horizontal="centerContinuous" vertical="center" wrapText="1"/>
    </xf>
    <xf numFmtId="0" fontId="13" fillId="10" borderId="15" xfId="4" applyFont="1" applyFill="1" applyBorder="1" applyAlignment="1">
      <alignment horizontal="centerContinuous" vertical="center" wrapText="1"/>
    </xf>
    <xf numFmtId="0" fontId="13" fillId="10" borderId="15" xfId="4" applyFont="1" applyFill="1" applyBorder="1" applyAlignment="1">
      <alignment horizontal="centerContinuous" vertical="center"/>
    </xf>
    <xf numFmtId="0" fontId="13" fillId="10" borderId="16" xfId="4" applyFont="1" applyFill="1" applyBorder="1" applyAlignment="1">
      <alignment horizontal="centerContinuous" vertical="center"/>
    </xf>
    <xf numFmtId="0" fontId="13" fillId="10" borderId="17" xfId="4" applyFont="1" applyFill="1" applyBorder="1" applyAlignment="1">
      <alignment horizontal="center" vertical="center" wrapText="1"/>
    </xf>
    <xf numFmtId="0" fontId="21" fillId="10" borderId="18" xfId="4" applyFont="1" applyFill="1" applyBorder="1" applyAlignment="1">
      <alignment horizontal="centerContinuous" vertical="center" wrapText="1"/>
    </xf>
    <xf numFmtId="0" fontId="21" fillId="10" borderId="0" xfId="4" applyFont="1" applyFill="1" applyBorder="1" applyAlignment="1">
      <alignment horizontal="centerContinuous" vertical="center" wrapText="1"/>
    </xf>
    <xf numFmtId="0" fontId="21" fillId="10" borderId="0" xfId="4" applyFont="1" applyFill="1" applyBorder="1" applyAlignment="1">
      <alignment horizontal="centerContinuous" vertical="center"/>
    </xf>
    <xf numFmtId="0" fontId="21" fillId="10" borderId="19" xfId="4" applyFont="1" applyFill="1" applyBorder="1" applyAlignment="1">
      <alignment horizontal="centerContinuous" vertical="center"/>
    </xf>
    <xf numFmtId="0" fontId="21" fillId="0" borderId="0" xfId="4" applyFont="1" applyBorder="1" applyAlignment="1">
      <alignment vertical="center" wrapText="1"/>
    </xf>
    <xf numFmtId="0" fontId="21" fillId="10" borderId="20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vertical="center" wrapText="1"/>
    </xf>
    <xf numFmtId="3" fontId="13" fillId="10" borderId="24" xfId="6" applyNumberFormat="1" applyFont="1" applyFill="1" applyBorder="1" applyAlignment="1">
      <alignment vertical="center"/>
    </xf>
    <xf numFmtId="3" fontId="13" fillId="0" borderId="0" xfId="5" quotePrefix="1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3" fontId="13" fillId="0" borderId="0" xfId="6" applyNumberFormat="1" applyFont="1" applyFill="1" applyBorder="1" applyAlignment="1">
      <alignment vertical="center"/>
    </xf>
    <xf numFmtId="0" fontId="13" fillId="10" borderId="14" xfId="4" applyFont="1" applyFill="1" applyBorder="1" applyAlignment="1">
      <alignment horizontal="centerContinuous" vertical="center"/>
    </xf>
    <xf numFmtId="0" fontId="21" fillId="10" borderId="18" xfId="4" applyFont="1" applyFill="1" applyBorder="1" applyAlignment="1">
      <alignment horizontal="centerContinuous" vertical="center"/>
    </xf>
    <xf numFmtId="0" fontId="13" fillId="0" borderId="24" xfId="4" applyFont="1" applyBorder="1" applyAlignment="1">
      <alignment horizontal="center" vertical="center" wrapText="1"/>
    </xf>
    <xf numFmtId="1" fontId="13" fillId="10" borderId="24" xfId="6" applyFont="1" applyFill="1" applyBorder="1" applyAlignment="1">
      <alignment vertical="center"/>
    </xf>
    <xf numFmtId="3" fontId="13" fillId="0" borderId="0" xfId="4" applyNumberFormat="1" applyFont="1" applyFill="1" applyBorder="1" applyAlignment="1">
      <alignment horizontal="center" vertical="center"/>
    </xf>
    <xf numFmtId="0" fontId="21" fillId="0" borderId="17" xfId="4" applyFont="1" applyBorder="1" applyAlignment="1">
      <alignment horizontal="center" vertical="center" wrapText="1"/>
    </xf>
    <xf numFmtId="0" fontId="13" fillId="11" borderId="15" xfId="4" applyFont="1" applyFill="1" applyBorder="1" applyAlignment="1">
      <alignment horizontal="centerContinuous" vertical="center"/>
    </xf>
    <xf numFmtId="0" fontId="13" fillId="11" borderId="15" xfId="4" applyFont="1" applyFill="1" applyBorder="1" applyAlignment="1">
      <alignment horizontal="centerContinuous" vertical="center" wrapText="1"/>
    </xf>
    <xf numFmtId="0" fontId="13" fillId="11" borderId="16" xfId="4" applyFont="1" applyFill="1" applyBorder="1" applyAlignment="1">
      <alignment horizontal="centerContinuous" vertical="center"/>
    </xf>
    <xf numFmtId="3" fontId="13" fillId="10" borderId="17" xfId="6" applyNumberFormat="1" applyFont="1" applyFill="1" applyBorder="1" applyAlignment="1">
      <alignment vertical="center"/>
    </xf>
    <xf numFmtId="0" fontId="21" fillId="11" borderId="0" xfId="4" applyFont="1" applyFill="1" applyBorder="1" applyAlignment="1">
      <alignment horizontal="centerContinuous" vertical="center"/>
    </xf>
    <xf numFmtId="0" fontId="21" fillId="11" borderId="0" xfId="4" applyFont="1" applyFill="1" applyBorder="1" applyAlignment="1">
      <alignment horizontal="centerContinuous" vertical="center" wrapText="1"/>
    </xf>
    <xf numFmtId="0" fontId="21" fillId="11" borderId="19" xfId="4" applyFont="1" applyFill="1" applyBorder="1" applyAlignment="1">
      <alignment horizontal="centerContinuous" vertical="center"/>
    </xf>
    <xf numFmtId="3" fontId="21" fillId="10" borderId="20" xfId="6" applyNumberFormat="1" applyFont="1" applyFill="1" applyBorder="1" applyAlignment="1">
      <alignment vertical="center"/>
    </xf>
    <xf numFmtId="1" fontId="21" fillId="0" borderId="0" xfId="6" applyFont="1" applyFill="1" applyAlignment="1">
      <alignment vertical="center"/>
    </xf>
    <xf numFmtId="1" fontId="13" fillId="0" borderId="0" xfId="5" quotePrefix="1" applyNumberFormat="1" applyFont="1" applyBorder="1" applyAlignment="1">
      <alignment horizontal="centerContinuous" vertical="center" wrapText="1"/>
    </xf>
    <xf numFmtId="0" fontId="13" fillId="0" borderId="0" xfId="4" applyFont="1" applyBorder="1" applyAlignment="1">
      <alignment horizontal="centerContinuous" vertical="center"/>
    </xf>
    <xf numFmtId="0" fontId="26" fillId="0" borderId="14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1" fontId="13" fillId="0" borderId="20" xfId="6" applyFont="1" applyFill="1" applyBorder="1" applyAlignment="1">
      <alignment vertical="center"/>
    </xf>
    <xf numFmtId="0" fontId="13" fillId="0" borderId="21" xfId="4" applyFont="1" applyBorder="1" applyAlignment="1">
      <alignment horizontal="center" vertical="center" wrapText="1"/>
    </xf>
    <xf numFmtId="0" fontId="23" fillId="6" borderId="21" xfId="4" applyFont="1" applyFill="1" applyBorder="1" applyAlignment="1">
      <alignment vertical="center"/>
    </xf>
    <xf numFmtId="0" fontId="23" fillId="6" borderId="22" xfId="4" applyFont="1" applyFill="1" applyBorder="1" applyAlignment="1">
      <alignment vertical="center"/>
    </xf>
    <xf numFmtId="1" fontId="13" fillId="0" borderId="24" xfId="6" applyFont="1" applyFill="1" applyBorder="1" applyAlignment="1">
      <alignment vertical="center"/>
    </xf>
    <xf numFmtId="166" fontId="13" fillId="0" borderId="0" xfId="5" applyNumberFormat="1" applyFont="1" applyFill="1" applyAlignment="1">
      <alignment vertical="center" wrapText="1"/>
    </xf>
    <xf numFmtId="0" fontId="13" fillId="0" borderId="0" xfId="4" applyFont="1" applyAlignment="1">
      <alignment horizontal="left" vertical="center"/>
    </xf>
    <xf numFmtId="0" fontId="21" fillId="0" borderId="0" xfId="4" applyFont="1" applyAlignment="1">
      <alignment horizontal="right" vertical="center"/>
    </xf>
    <xf numFmtId="0" fontId="13" fillId="7" borderId="25" xfId="4" applyFont="1" applyFill="1" applyBorder="1" applyAlignment="1">
      <alignment horizontal="left" vertical="center"/>
    </xf>
    <xf numFmtId="0" fontId="13" fillId="0" borderId="18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center" vertical="center"/>
    </xf>
    <xf numFmtId="0" fontId="11" fillId="12" borderId="25" xfId="4" applyFont="1" applyFill="1" applyBorder="1" applyAlignment="1">
      <alignment horizontal="left" vertical="center" wrapText="1"/>
    </xf>
    <xf numFmtId="0" fontId="13" fillId="5" borderId="25" xfId="4" applyFont="1" applyFill="1" applyBorder="1" applyAlignment="1">
      <alignment horizontal="left" vertical="center"/>
    </xf>
    <xf numFmtId="0" fontId="13" fillId="8" borderId="25" xfId="4" applyFont="1" applyFill="1" applyBorder="1" applyAlignment="1">
      <alignment horizontal="left" vertical="center"/>
    </xf>
    <xf numFmtId="0" fontId="13" fillId="9" borderId="25" xfId="4" applyFont="1" applyFill="1" applyBorder="1" applyAlignment="1">
      <alignment horizontal="left" vertical="center"/>
    </xf>
    <xf numFmtId="0" fontId="11" fillId="6" borderId="25" xfId="4" applyFont="1" applyFill="1" applyBorder="1" applyAlignment="1">
      <alignment vertical="center" wrapText="1"/>
    </xf>
    <xf numFmtId="0" fontId="21" fillId="0" borderId="0" xfId="4" applyFont="1" applyFill="1" applyAlignment="1">
      <alignment horizontal="right" vertical="center"/>
    </xf>
    <xf numFmtId="166" fontId="21" fillId="0" borderId="17" xfId="5" applyNumberFormat="1" applyFont="1" applyFill="1" applyBorder="1" applyAlignment="1">
      <alignment vertical="center"/>
    </xf>
    <xf numFmtId="166" fontId="21" fillId="0" borderId="0" xfId="5" applyNumberFormat="1" applyFont="1" applyFill="1" applyAlignment="1">
      <alignment vertical="center"/>
    </xf>
    <xf numFmtId="0" fontId="13" fillId="0" borderId="0" xfId="4" applyFont="1" applyAlignment="1">
      <alignment vertical="center"/>
    </xf>
    <xf numFmtId="166" fontId="11" fillId="0" borderId="0" xfId="4" applyNumberFormat="1" applyFont="1" applyAlignment="1">
      <alignment vertical="center" wrapText="1"/>
    </xf>
    <xf numFmtId="0" fontId="13" fillId="0" borderId="0" xfId="4" applyFont="1" applyFill="1" applyBorder="1" applyAlignment="1">
      <alignment vertical="center"/>
    </xf>
    <xf numFmtId="3" fontId="13" fillId="0" borderId="0" xfId="4" applyNumberFormat="1" applyFont="1" applyAlignment="1">
      <alignment horizontal="left" vertical="center"/>
    </xf>
    <xf numFmtId="3" fontId="13" fillId="0" borderId="0" xfId="4" applyNumberFormat="1" applyFont="1" applyAlignment="1">
      <alignment vertical="center" wrapText="1"/>
    </xf>
    <xf numFmtId="166" fontId="13" fillId="0" borderId="0" xfId="4" applyNumberFormat="1" applyFont="1" applyAlignment="1">
      <alignment vertical="center" wrapText="1"/>
    </xf>
    <xf numFmtId="10" fontId="21" fillId="0" borderId="24" xfId="7" applyNumberFormat="1" applyFont="1" applyFill="1" applyBorder="1" applyAlignment="1">
      <alignment vertical="center"/>
    </xf>
    <xf numFmtId="9" fontId="13" fillId="0" borderId="0" xfId="4" applyNumberFormat="1" applyFont="1" applyFill="1" applyAlignment="1">
      <alignment vertical="center"/>
    </xf>
    <xf numFmtId="9" fontId="21" fillId="0" borderId="24" xfId="7" applyNumberFormat="1" applyFont="1" applyFill="1" applyBorder="1" applyAlignment="1">
      <alignment vertical="center"/>
    </xf>
    <xf numFmtId="9" fontId="13" fillId="0" borderId="0" xfId="4" applyNumberFormat="1" applyFont="1" applyAlignment="1">
      <alignment horizontal="left" vertical="center"/>
    </xf>
    <xf numFmtId="0" fontId="13" fillId="0" borderId="0" xfId="4" applyFont="1" applyAlignment="1">
      <alignment horizontal="left" vertical="center" wrapText="1"/>
    </xf>
    <xf numFmtId="9" fontId="13" fillId="0" borderId="0" xfId="4" applyNumberFormat="1" applyFont="1" applyAlignment="1">
      <alignment vertical="center" wrapText="1"/>
    </xf>
    <xf numFmtId="10" fontId="21" fillId="0" borderId="0" xfId="7" applyNumberFormat="1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1" fillId="0" borderId="0" xfId="4" applyFont="1" applyAlignment="1">
      <alignment horizontal="right" vertical="center" wrapText="1"/>
    </xf>
    <xf numFmtId="0" fontId="11" fillId="0" borderId="0" xfId="4" applyAlignment="1">
      <alignment horizontal="right" vertical="center" wrapText="1"/>
    </xf>
    <xf numFmtId="166" fontId="11" fillId="0" borderId="0" xfId="4" applyNumberFormat="1" applyFont="1" applyFill="1" applyAlignment="1">
      <alignment horizontal="center" vertical="center"/>
    </xf>
    <xf numFmtId="0" fontId="11" fillId="0" borderId="0" xfId="4" applyFont="1" applyAlignment="1">
      <alignment horizontal="center" vertical="center"/>
    </xf>
    <xf numFmtId="168" fontId="5" fillId="3" borderId="0" xfId="2" applyNumberFormat="1" applyFont="1" applyFill="1" applyBorder="1" applyAlignment="1">
      <alignment horizontal="center"/>
    </xf>
    <xf numFmtId="9" fontId="11" fillId="0" borderId="0" xfId="8" applyFont="1" applyAlignment="1">
      <alignment vertical="center" wrapText="1"/>
    </xf>
    <xf numFmtId="0" fontId="29" fillId="0" borderId="0" xfId="4" applyFont="1" applyAlignment="1">
      <alignment vertical="center"/>
    </xf>
    <xf numFmtId="166" fontId="21" fillId="13" borderId="17" xfId="5" applyNumberFormat="1" applyFont="1" applyFill="1" applyBorder="1" applyAlignment="1">
      <alignment vertical="center"/>
    </xf>
    <xf numFmtId="0" fontId="11" fillId="13" borderId="0" xfId="4" applyFont="1" applyFill="1" applyAlignment="1">
      <alignment vertical="center" wrapText="1"/>
    </xf>
    <xf numFmtId="0" fontId="21" fillId="13" borderId="0" xfId="4" applyFont="1" applyFill="1" applyAlignment="1">
      <alignment horizontal="right" vertical="center"/>
    </xf>
    <xf numFmtId="0" fontId="29" fillId="0" borderId="0" xfId="4" applyFont="1" applyAlignment="1">
      <alignment horizontal="right" vertical="center" wrapText="1"/>
    </xf>
    <xf numFmtId="0" fontId="29" fillId="0" borderId="18" xfId="4" applyFont="1" applyBorder="1" applyAlignment="1">
      <alignment vertical="center"/>
    </xf>
    <xf numFmtId="0" fontId="30" fillId="0" borderId="22" xfId="4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vertical="center" wrapText="1"/>
    </xf>
    <xf numFmtId="0" fontId="11" fillId="0" borderId="22" xfId="4" applyFont="1" applyBorder="1" applyAlignment="1">
      <alignment vertical="center" wrapText="1"/>
    </xf>
    <xf numFmtId="5" fontId="33" fillId="3" borderId="0" xfId="1" applyNumberFormat="1" applyFont="1" applyFill="1" applyBorder="1" applyAlignment="1">
      <alignment horizontal="center"/>
    </xf>
    <xf numFmtId="7" fontId="33" fillId="3" borderId="0" xfId="2" applyNumberFormat="1" applyFont="1" applyFill="1" applyBorder="1" applyAlignment="1">
      <alignment horizontal="center"/>
    </xf>
    <xf numFmtId="7" fontId="5" fillId="3" borderId="0" xfId="1" applyNumberFormat="1" applyFont="1" applyFill="1" applyBorder="1" applyAlignment="1">
      <alignment horizontal="center"/>
    </xf>
    <xf numFmtId="7" fontId="5" fillId="3" borderId="6" xfId="1" applyNumberFormat="1" applyFont="1" applyFill="1" applyBorder="1" applyAlignment="1">
      <alignment horizontal="center"/>
    </xf>
    <xf numFmtId="0" fontId="29" fillId="0" borderId="0" xfId="4" applyFont="1" applyBorder="1" applyAlignment="1">
      <alignment vertical="center"/>
    </xf>
    <xf numFmtId="0" fontId="4" fillId="2" borderId="29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2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3" borderId="29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2" fillId="3" borderId="29" xfId="0" applyFont="1" applyFill="1" applyBorder="1"/>
    <xf numFmtId="3" fontId="5" fillId="3" borderId="0" xfId="0" applyNumberFormat="1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5" fillId="3" borderId="31" xfId="0" applyFont="1" applyFill="1" applyBorder="1" applyAlignment="1">
      <alignment horizontal="center" vertical="center"/>
    </xf>
    <xf numFmtId="3" fontId="5" fillId="3" borderId="29" xfId="0" applyNumberFormat="1" applyFont="1" applyFill="1" applyBorder="1"/>
    <xf numFmtId="0" fontId="5" fillId="3" borderId="34" xfId="0" applyFont="1" applyFill="1" applyBorder="1"/>
    <xf numFmtId="44" fontId="5" fillId="3" borderId="3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/>
    </xf>
    <xf numFmtId="3" fontId="4" fillId="3" borderId="34" xfId="0" applyNumberFormat="1" applyFont="1" applyFill="1" applyBorder="1"/>
    <xf numFmtId="5" fontId="5" fillId="3" borderId="0" xfId="0" applyNumberFormat="1" applyFont="1" applyFill="1" applyAlignment="1">
      <alignment horizontal="center"/>
    </xf>
    <xf numFmtId="0" fontId="5" fillId="3" borderId="31" xfId="0" applyFont="1" applyFill="1" applyBorder="1"/>
    <xf numFmtId="3" fontId="33" fillId="3" borderId="29" xfId="0" applyNumberFormat="1" applyFont="1" applyFill="1" applyBorder="1"/>
    <xf numFmtId="14" fontId="5" fillId="3" borderId="0" xfId="0" applyNumberFormat="1" applyFont="1" applyFill="1"/>
    <xf numFmtId="0" fontId="5" fillId="3" borderId="29" xfId="0" applyFont="1" applyFill="1" applyBorder="1"/>
    <xf numFmtId="2" fontId="5" fillId="3" borderId="0" xfId="0" applyNumberFormat="1" applyFont="1" applyFill="1" applyAlignment="1">
      <alignment horizontal="center"/>
    </xf>
    <xf numFmtId="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3" fontId="5" fillId="3" borderId="31" xfId="0" applyNumberFormat="1" applyFont="1" applyFill="1" applyBorder="1" applyAlignment="1">
      <alignment horizontal="center"/>
    </xf>
    <xf numFmtId="0" fontId="5" fillId="3" borderId="29" xfId="0" applyFont="1" applyFill="1" applyBorder="1" applyAlignment="1">
      <alignment shrinkToFit="1"/>
    </xf>
    <xf numFmtId="14" fontId="35" fillId="3" borderId="0" xfId="0" applyNumberFormat="1" applyFont="1" applyFill="1" applyAlignment="1">
      <alignment horizontal="left"/>
    </xf>
    <xf numFmtId="0" fontId="5" fillId="3" borderId="29" xfId="0" applyFont="1" applyFill="1" applyBorder="1" applyAlignment="1">
      <alignment horizontal="center"/>
    </xf>
    <xf numFmtId="0" fontId="27" fillId="3" borderId="29" xfId="0" applyFont="1" applyFill="1" applyBorder="1"/>
    <xf numFmtId="3" fontId="5" fillId="3" borderId="35" xfId="0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3" fontId="4" fillId="3" borderId="3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31" xfId="0" applyFill="1" applyBorder="1"/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6" fontId="5" fillId="2" borderId="0" xfId="0" applyNumberFormat="1" applyFont="1" applyFill="1" applyAlignment="1">
      <alignment horizontal="left"/>
    </xf>
    <xf numFmtId="0" fontId="5" fillId="2" borderId="32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left"/>
    </xf>
    <xf numFmtId="0" fontId="5" fillId="2" borderId="38" xfId="0" applyFont="1" applyFill="1" applyBorder="1"/>
    <xf numFmtId="0" fontId="5" fillId="2" borderId="29" xfId="0" applyFont="1" applyFill="1" applyBorder="1"/>
    <xf numFmtId="0" fontId="5" fillId="2" borderId="39" xfId="0" applyFont="1" applyFill="1" applyBorder="1"/>
    <xf numFmtId="0" fontId="0" fillId="2" borderId="40" xfId="0" applyFill="1" applyBorder="1"/>
    <xf numFmtId="0" fontId="0" fillId="2" borderId="41" xfId="0" applyFill="1" applyBorder="1"/>
    <xf numFmtId="0" fontId="5" fillId="2" borderId="40" xfId="0" applyFont="1" applyFill="1" applyBorder="1" applyAlignment="1">
      <alignment horizontal="left"/>
    </xf>
    <xf numFmtId="0" fontId="5" fillId="2" borderId="42" xfId="0" applyFont="1" applyFill="1" applyBorder="1" applyAlignment="1">
      <alignment horizontal="left"/>
    </xf>
    <xf numFmtId="14" fontId="3" fillId="5" borderId="18" xfId="4" quotePrefix="1" applyNumberFormat="1" applyFont="1" applyFill="1" applyBorder="1" applyAlignment="1">
      <alignment horizontal="center" vertical="center"/>
    </xf>
    <xf numFmtId="14" fontId="3" fillId="5" borderId="21" xfId="4" quotePrefix="1" applyNumberFormat="1" applyFont="1" applyFill="1" applyBorder="1" applyAlignment="1">
      <alignment horizontal="center" vertical="center"/>
    </xf>
    <xf numFmtId="3" fontId="3" fillId="5" borderId="18" xfId="4" applyNumberFormat="1" applyFont="1" applyFill="1" applyBorder="1" applyAlignment="1">
      <alignment horizontal="center" vertical="center"/>
    </xf>
    <xf numFmtId="0" fontId="3" fillId="5" borderId="14" xfId="4" applyFont="1" applyFill="1" applyBorder="1" applyAlignment="1">
      <alignment horizontal="center" vertical="center" wrapText="1"/>
    </xf>
    <xf numFmtId="0" fontId="3" fillId="5" borderId="18" xfId="4" applyFont="1" applyFill="1" applyBorder="1" applyAlignment="1">
      <alignment horizontal="center" vertical="center"/>
    </xf>
    <xf numFmtId="0" fontId="10" fillId="0" borderId="43" xfId="4" applyFont="1" applyBorder="1" applyAlignment="1">
      <alignment vertical="center" wrapText="1"/>
    </xf>
    <xf numFmtId="0" fontId="1" fillId="0" borderId="43" xfId="4" applyFont="1" applyFill="1" applyBorder="1" applyAlignment="1">
      <alignment horizontal="centerContinuous" vertical="center" wrapText="1"/>
    </xf>
    <xf numFmtId="0" fontId="9" fillId="0" borderId="0" xfId="0" applyFont="1" applyAlignment="1">
      <alignment horizontal="center" wrapText="1"/>
    </xf>
    <xf numFmtId="0" fontId="3" fillId="3" borderId="3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7" fillId="2" borderId="0" xfId="3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7" fillId="2" borderId="0" xfId="3" applyFill="1" applyBorder="1" applyAlignment="1" applyProtection="1">
      <alignment horizontal="center" vertical="center" wrapText="1"/>
    </xf>
    <xf numFmtId="0" fontId="6" fillId="2" borderId="0" xfId="3" applyFont="1" applyFill="1" applyBorder="1" applyAlignment="1" applyProtection="1">
      <alignment horizontal="center" vertical="center" wrapText="1"/>
    </xf>
    <xf numFmtId="0" fontId="6" fillId="2" borderId="31" xfId="3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shrinkToFit="1"/>
    </xf>
    <xf numFmtId="0" fontId="3" fillId="3" borderId="8" xfId="0" applyFont="1" applyFill="1" applyBorder="1" applyAlignment="1">
      <alignment horizontal="center" shrinkToFit="1"/>
    </xf>
    <xf numFmtId="0" fontId="3" fillId="3" borderId="30" xfId="0" applyFont="1" applyFill="1" applyBorder="1" applyAlignment="1">
      <alignment horizontal="center" shrinkToFit="1"/>
    </xf>
    <xf numFmtId="0" fontId="3" fillId="2" borderId="3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1" xfId="0" applyBorder="1" applyAlignment="1">
      <alignment horizontal="left"/>
    </xf>
    <xf numFmtId="0" fontId="3" fillId="3" borderId="2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11" fillId="0" borderId="0" xfId="4" applyFont="1" applyAlignment="1">
      <alignment horizontal="left" vertical="center"/>
    </xf>
    <xf numFmtId="0" fontId="3" fillId="7" borderId="18" xfId="4" applyFont="1" applyFill="1" applyBorder="1" applyAlignment="1">
      <alignment horizontal="center" vertical="center"/>
    </xf>
    <xf numFmtId="0" fontId="3" fillId="7" borderId="0" xfId="4" applyFont="1" applyFill="1" applyBorder="1" applyAlignment="1">
      <alignment horizontal="center" vertical="center"/>
    </xf>
    <xf numFmtId="0" fontId="3" fillId="7" borderId="19" xfId="4" applyFont="1" applyFill="1" applyBorder="1" applyAlignment="1">
      <alignment horizontal="center" vertical="center"/>
    </xf>
    <xf numFmtId="0" fontId="23" fillId="12" borderId="18" xfId="4" applyFont="1" applyFill="1" applyBorder="1" applyAlignment="1">
      <alignment horizontal="center" vertical="center"/>
    </xf>
    <xf numFmtId="0" fontId="23" fillId="12" borderId="0" xfId="4" applyFont="1" applyFill="1" applyBorder="1" applyAlignment="1">
      <alignment horizontal="center" vertical="center"/>
    </xf>
    <xf numFmtId="0" fontId="23" fillId="12" borderId="19" xfId="4" applyFont="1" applyFill="1" applyBorder="1" applyAlignment="1">
      <alignment horizontal="center" vertical="center"/>
    </xf>
    <xf numFmtId="0" fontId="3" fillId="7" borderId="18" xfId="4" applyFont="1" applyFill="1" applyBorder="1" applyAlignment="1">
      <alignment horizontal="center" vertical="center" wrapText="1"/>
    </xf>
    <xf numFmtId="0" fontId="3" fillId="7" borderId="0" xfId="4" applyFont="1" applyFill="1" applyBorder="1" applyAlignment="1">
      <alignment horizontal="center" vertical="center" wrapText="1"/>
    </xf>
    <xf numFmtId="0" fontId="3" fillId="7" borderId="19" xfId="4" applyFont="1" applyFill="1" applyBorder="1" applyAlignment="1">
      <alignment horizontal="center" vertical="center" wrapText="1"/>
    </xf>
    <xf numFmtId="0" fontId="23" fillId="12" borderId="18" xfId="4" applyFont="1" applyFill="1" applyBorder="1" applyAlignment="1">
      <alignment horizontal="center" vertical="center" wrapText="1"/>
    </xf>
    <xf numFmtId="0" fontId="23" fillId="12" borderId="0" xfId="4" applyFont="1" applyFill="1" applyBorder="1" applyAlignment="1">
      <alignment horizontal="center" vertical="center" wrapText="1"/>
    </xf>
    <xf numFmtId="0" fontId="23" fillId="12" borderId="19" xfId="4" applyFont="1" applyFill="1" applyBorder="1" applyAlignment="1">
      <alignment horizontal="center" vertical="center" wrapText="1"/>
    </xf>
    <xf numFmtId="14" fontId="3" fillId="7" borderId="18" xfId="4" quotePrefix="1" applyNumberFormat="1" applyFont="1" applyFill="1" applyBorder="1" applyAlignment="1">
      <alignment horizontal="center" vertical="center" wrapText="1"/>
    </xf>
    <xf numFmtId="14" fontId="3" fillId="7" borderId="0" xfId="4" quotePrefix="1" applyNumberFormat="1" applyFont="1" applyFill="1" applyBorder="1" applyAlignment="1">
      <alignment horizontal="center" vertical="center" wrapText="1"/>
    </xf>
    <xf numFmtId="14" fontId="3" fillId="7" borderId="19" xfId="4" quotePrefix="1" applyNumberFormat="1" applyFont="1" applyFill="1" applyBorder="1" applyAlignment="1">
      <alignment horizontal="center" vertical="center" wrapText="1"/>
    </xf>
    <xf numFmtId="16" fontId="23" fillId="12" borderId="18" xfId="4" quotePrefix="1" applyNumberFormat="1" applyFont="1" applyFill="1" applyBorder="1" applyAlignment="1">
      <alignment horizontal="center" vertical="center" wrapText="1"/>
    </xf>
    <xf numFmtId="0" fontId="23" fillId="12" borderId="0" xfId="4" quotePrefix="1" applyFont="1" applyFill="1" applyBorder="1" applyAlignment="1">
      <alignment horizontal="center" vertical="center" wrapText="1"/>
    </xf>
    <xf numFmtId="0" fontId="23" fillId="12" borderId="19" xfId="4" quotePrefix="1" applyFont="1" applyFill="1" applyBorder="1" applyAlignment="1">
      <alignment horizontal="center" vertical="center" wrapText="1"/>
    </xf>
    <xf numFmtId="14" fontId="18" fillId="0" borderId="0" xfId="4" applyNumberFormat="1" applyFont="1" applyFill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19" fillId="0" borderId="0" xfId="4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 wrapText="1"/>
    </xf>
    <xf numFmtId="0" fontId="18" fillId="0" borderId="17" xfId="4" applyFont="1" applyFill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wrapText="1"/>
    </xf>
    <xf numFmtId="0" fontId="3" fillId="7" borderId="14" xfId="4" applyFont="1" applyFill="1" applyBorder="1" applyAlignment="1">
      <alignment horizontal="center" vertical="center"/>
    </xf>
    <xf numFmtId="0" fontId="3" fillId="7" borderId="15" xfId="4" applyFont="1" applyFill="1" applyBorder="1" applyAlignment="1">
      <alignment horizontal="center" vertical="center"/>
    </xf>
    <xf numFmtId="0" fontId="3" fillId="7" borderId="16" xfId="4" applyFont="1" applyFill="1" applyBorder="1" applyAlignment="1">
      <alignment horizontal="center" vertical="center"/>
    </xf>
    <xf numFmtId="0" fontId="23" fillId="12" borderId="14" xfId="4" applyFont="1" applyFill="1" applyBorder="1" applyAlignment="1">
      <alignment horizontal="center" vertical="center"/>
    </xf>
    <xf numFmtId="0" fontId="23" fillId="12" borderId="15" xfId="4" applyFont="1" applyFill="1" applyBorder="1" applyAlignment="1">
      <alignment horizontal="center" vertical="center"/>
    </xf>
    <xf numFmtId="0" fontId="23" fillId="12" borderId="16" xfId="4" applyFont="1" applyFill="1" applyBorder="1" applyAlignment="1">
      <alignment horizontal="center" vertical="center"/>
    </xf>
    <xf numFmtId="0" fontId="23" fillId="6" borderId="18" xfId="4" applyFont="1" applyFill="1" applyBorder="1" applyAlignment="1">
      <alignment horizontal="center" vertical="center" wrapText="1"/>
    </xf>
    <xf numFmtId="0" fontId="23" fillId="6" borderId="0" xfId="4" applyFont="1" applyFill="1" applyBorder="1" applyAlignment="1">
      <alignment horizontal="center" vertical="center" wrapText="1"/>
    </xf>
    <xf numFmtId="0" fontId="23" fillId="6" borderId="19" xfId="4" applyFont="1" applyFill="1" applyBorder="1" applyAlignment="1">
      <alignment horizontal="center" vertical="center" wrapText="1"/>
    </xf>
    <xf numFmtId="0" fontId="23" fillId="6" borderId="18" xfId="4" applyFont="1" applyFill="1" applyBorder="1" applyAlignment="1">
      <alignment horizontal="center" vertical="center"/>
    </xf>
    <xf numFmtId="0" fontId="23" fillId="6" borderId="19" xfId="4" applyFont="1" applyFill="1" applyBorder="1" applyAlignment="1">
      <alignment horizontal="center" vertical="center"/>
    </xf>
    <xf numFmtId="0" fontId="3" fillId="5" borderId="18" xfId="4" applyFont="1" applyFill="1" applyBorder="1" applyAlignment="1">
      <alignment horizontal="center" vertical="center"/>
    </xf>
    <xf numFmtId="0" fontId="3" fillId="5" borderId="0" xfId="4" applyFont="1" applyFill="1" applyBorder="1" applyAlignment="1">
      <alignment horizontal="center" vertical="center"/>
    </xf>
    <xf numFmtId="0" fontId="3" fillId="5" borderId="19" xfId="4" applyFont="1" applyFill="1" applyBorder="1" applyAlignment="1">
      <alignment horizontal="center" vertical="center"/>
    </xf>
    <xf numFmtId="0" fontId="23" fillId="9" borderId="18" xfId="4" applyFont="1" applyFill="1" applyBorder="1" applyAlignment="1">
      <alignment horizontal="center" vertical="center"/>
    </xf>
    <xf numFmtId="0" fontId="23" fillId="9" borderId="0" xfId="4" applyFont="1" applyFill="1" applyBorder="1" applyAlignment="1">
      <alignment horizontal="center" vertical="center"/>
    </xf>
    <xf numFmtId="0" fontId="23" fillId="9" borderId="19" xfId="4" applyFont="1" applyFill="1" applyBorder="1" applyAlignment="1">
      <alignment horizontal="center" vertical="center"/>
    </xf>
    <xf numFmtId="0" fontId="5" fillId="7" borderId="21" xfId="4" applyFont="1" applyFill="1" applyBorder="1" applyAlignment="1">
      <alignment horizontal="center" vertical="center" wrapText="1"/>
    </xf>
    <xf numFmtId="0" fontId="5" fillId="7" borderId="22" xfId="4" applyFont="1" applyFill="1" applyBorder="1" applyAlignment="1">
      <alignment horizontal="center" vertical="center" wrapText="1"/>
    </xf>
    <xf numFmtId="0" fontId="5" fillId="7" borderId="23" xfId="4" applyFont="1" applyFill="1" applyBorder="1" applyAlignment="1">
      <alignment horizontal="center" vertical="center" wrapText="1"/>
    </xf>
    <xf numFmtId="16" fontId="24" fillId="12" borderId="21" xfId="4" applyNumberFormat="1" applyFont="1" applyFill="1" applyBorder="1" applyAlignment="1">
      <alignment horizontal="center" vertical="center" wrapText="1"/>
    </xf>
    <xf numFmtId="0" fontId="24" fillId="12" borderId="22" xfId="4" applyFont="1" applyFill="1" applyBorder="1" applyAlignment="1">
      <alignment horizontal="center" vertical="center" wrapText="1"/>
    </xf>
    <xf numFmtId="0" fontId="24" fillId="12" borderId="23" xfId="4" applyFont="1" applyFill="1" applyBorder="1" applyAlignment="1">
      <alignment horizontal="center" vertical="center" wrapText="1"/>
    </xf>
    <xf numFmtId="0" fontId="23" fillId="6" borderId="14" xfId="4" applyFont="1" applyFill="1" applyBorder="1" applyAlignment="1">
      <alignment horizontal="center" vertical="center" wrapText="1"/>
    </xf>
    <xf numFmtId="0" fontId="23" fillId="6" borderId="15" xfId="4" applyFont="1" applyFill="1" applyBorder="1" applyAlignment="1">
      <alignment horizontal="center" vertical="center" wrapText="1"/>
    </xf>
    <xf numFmtId="0" fontId="23" fillId="6" borderId="16" xfId="4" applyFont="1" applyFill="1" applyBorder="1" applyAlignment="1">
      <alignment horizontal="center" vertical="center" wrapText="1"/>
    </xf>
    <xf numFmtId="0" fontId="23" fillId="6" borderId="14" xfId="4" applyFont="1" applyFill="1" applyBorder="1" applyAlignment="1">
      <alignment horizontal="center" vertical="center"/>
    </xf>
    <xf numFmtId="0" fontId="23" fillId="6" borderId="16" xfId="4" applyFont="1" applyFill="1" applyBorder="1" applyAlignment="1">
      <alignment horizontal="center" vertical="center"/>
    </xf>
    <xf numFmtId="0" fontId="25" fillId="9" borderId="21" xfId="4" applyFont="1" applyFill="1" applyBorder="1" applyAlignment="1">
      <alignment horizontal="center" vertical="center"/>
    </xf>
    <xf numFmtId="0" fontId="25" fillId="9" borderId="22" xfId="4" applyFont="1" applyFill="1" applyBorder="1" applyAlignment="1">
      <alignment horizontal="center" vertical="center"/>
    </xf>
    <xf numFmtId="0" fontId="25" fillId="9" borderId="23" xfId="4" applyFont="1" applyFill="1" applyBorder="1" applyAlignment="1">
      <alignment horizontal="center" vertical="center"/>
    </xf>
    <xf numFmtId="16" fontId="1" fillId="5" borderId="21" xfId="4" applyNumberFormat="1" applyFont="1" applyFill="1" applyBorder="1" applyAlignment="1">
      <alignment horizontal="center" vertical="center"/>
    </xf>
    <xf numFmtId="16" fontId="1" fillId="5" borderId="22" xfId="4" applyNumberFormat="1" applyFont="1" applyFill="1" applyBorder="1" applyAlignment="1">
      <alignment horizontal="center" vertical="center"/>
    </xf>
    <xf numFmtId="16" fontId="1" fillId="5" borderId="23" xfId="4" applyNumberFormat="1" applyFont="1" applyFill="1" applyBorder="1" applyAlignment="1">
      <alignment horizontal="center" vertical="center"/>
    </xf>
    <xf numFmtId="14" fontId="23" fillId="6" borderId="18" xfId="4" quotePrefix="1" applyNumberFormat="1" applyFont="1" applyFill="1" applyBorder="1" applyAlignment="1">
      <alignment horizontal="center" vertical="center" wrapText="1"/>
    </xf>
    <xf numFmtId="14" fontId="23" fillId="6" borderId="0" xfId="4" quotePrefix="1" applyNumberFormat="1" applyFont="1" applyFill="1" applyBorder="1" applyAlignment="1">
      <alignment horizontal="center" vertical="center" wrapText="1"/>
    </xf>
    <xf numFmtId="14" fontId="23" fillId="6" borderId="19" xfId="4" quotePrefix="1" applyNumberFormat="1" applyFont="1" applyFill="1" applyBorder="1" applyAlignment="1">
      <alignment horizontal="center" vertical="center" wrapText="1"/>
    </xf>
    <xf numFmtId="16" fontId="23" fillId="6" borderId="18" xfId="4" quotePrefix="1" applyNumberFormat="1" applyFont="1" applyFill="1" applyBorder="1" applyAlignment="1">
      <alignment horizontal="center" vertical="center"/>
    </xf>
    <xf numFmtId="16" fontId="23" fillId="6" borderId="19" xfId="4" quotePrefix="1" applyNumberFormat="1" applyFont="1" applyFill="1" applyBorder="1" applyAlignment="1">
      <alignment horizontal="center" vertical="center"/>
    </xf>
    <xf numFmtId="14" fontId="3" fillId="5" borderId="18" xfId="4" applyNumberFormat="1" applyFont="1" applyFill="1" applyBorder="1" applyAlignment="1">
      <alignment horizontal="center" vertical="center"/>
    </xf>
    <xf numFmtId="14" fontId="3" fillId="5" borderId="0" xfId="4" applyNumberFormat="1" applyFont="1" applyFill="1" applyBorder="1" applyAlignment="1">
      <alignment horizontal="center" vertical="center"/>
    </xf>
    <xf numFmtId="14" fontId="3" fillId="5" borderId="19" xfId="4" applyNumberFormat="1" applyFont="1" applyFill="1" applyBorder="1" applyAlignment="1">
      <alignment horizontal="center" vertical="center"/>
    </xf>
    <xf numFmtId="14" fontId="23" fillId="9" borderId="18" xfId="4" applyNumberFormat="1" applyFont="1" applyFill="1" applyBorder="1" applyAlignment="1">
      <alignment horizontal="center" vertical="center"/>
    </xf>
    <xf numFmtId="14" fontId="23" fillId="9" borderId="0" xfId="4" applyNumberFormat="1" applyFont="1" applyFill="1" applyBorder="1" applyAlignment="1">
      <alignment horizontal="center" vertical="center"/>
    </xf>
    <xf numFmtId="14" fontId="23" fillId="9" borderId="19" xfId="4" applyNumberFormat="1" applyFont="1" applyFill="1" applyBorder="1" applyAlignment="1">
      <alignment horizontal="center" vertical="center"/>
    </xf>
    <xf numFmtId="16" fontId="3" fillId="5" borderId="18" xfId="4" quotePrefix="1" applyNumberFormat="1" applyFont="1" applyFill="1" applyBorder="1" applyAlignment="1">
      <alignment horizontal="center" vertical="center"/>
    </xf>
    <xf numFmtId="16" fontId="3" fillId="5" borderId="0" xfId="4" quotePrefix="1" applyNumberFormat="1" applyFont="1" applyFill="1" applyBorder="1" applyAlignment="1">
      <alignment horizontal="center" vertical="center"/>
    </xf>
    <xf numFmtId="16" fontId="3" fillId="5" borderId="19" xfId="4" quotePrefix="1" applyNumberFormat="1" applyFont="1" applyFill="1" applyBorder="1" applyAlignment="1">
      <alignment horizontal="center" vertical="center"/>
    </xf>
    <xf numFmtId="0" fontId="3" fillId="5" borderId="14" xfId="4" applyFont="1" applyFill="1" applyBorder="1" applyAlignment="1">
      <alignment horizontal="center" vertical="center"/>
    </xf>
    <xf numFmtId="0" fontId="3" fillId="5" borderId="15" xfId="4" applyFont="1" applyFill="1" applyBorder="1" applyAlignment="1">
      <alignment horizontal="center" vertical="center"/>
    </xf>
    <xf numFmtId="0" fontId="3" fillId="5" borderId="16" xfId="4" applyFont="1" applyFill="1" applyBorder="1" applyAlignment="1">
      <alignment horizontal="center" vertical="center"/>
    </xf>
    <xf numFmtId="0" fontId="23" fillId="9" borderId="14" xfId="4" applyFont="1" applyFill="1" applyBorder="1" applyAlignment="1">
      <alignment horizontal="center" vertical="center"/>
    </xf>
    <xf numFmtId="0" fontId="23" fillId="9" borderId="15" xfId="4" applyFont="1" applyFill="1" applyBorder="1" applyAlignment="1">
      <alignment horizontal="center" vertical="center"/>
    </xf>
    <xf numFmtId="0" fontId="23" fillId="9" borderId="16" xfId="4" applyFont="1" applyFill="1" applyBorder="1" applyAlignment="1">
      <alignment horizontal="center" vertical="center"/>
    </xf>
    <xf numFmtId="3" fontId="23" fillId="6" borderId="18" xfId="4" applyNumberFormat="1" applyFont="1" applyFill="1" applyBorder="1" applyAlignment="1">
      <alignment horizontal="center" vertical="center" wrapText="1"/>
    </xf>
    <xf numFmtId="3" fontId="23" fillId="6" borderId="0" xfId="4" applyNumberFormat="1" applyFont="1" applyFill="1" applyBorder="1" applyAlignment="1">
      <alignment horizontal="center" vertical="center" wrapText="1"/>
    </xf>
    <xf numFmtId="3" fontId="23" fillId="6" borderId="19" xfId="4" applyNumberFormat="1" applyFont="1" applyFill="1" applyBorder="1" applyAlignment="1">
      <alignment horizontal="center" vertical="center" wrapText="1"/>
    </xf>
    <xf numFmtId="3" fontId="23" fillId="6" borderId="18" xfId="4" applyNumberFormat="1" applyFont="1" applyFill="1" applyBorder="1" applyAlignment="1">
      <alignment horizontal="center" vertical="center"/>
    </xf>
    <xf numFmtId="3" fontId="23" fillId="6" borderId="19" xfId="4" applyNumberFormat="1" applyFont="1" applyFill="1" applyBorder="1" applyAlignment="1">
      <alignment horizontal="center" vertical="center"/>
    </xf>
    <xf numFmtId="3" fontId="3" fillId="5" borderId="18" xfId="4" applyNumberFormat="1" applyFont="1" applyFill="1" applyBorder="1" applyAlignment="1">
      <alignment horizontal="center" vertical="center"/>
    </xf>
    <xf numFmtId="3" fontId="3" fillId="5" borderId="0" xfId="4" applyNumberFormat="1" applyFont="1" applyFill="1" applyBorder="1" applyAlignment="1">
      <alignment horizontal="center" vertical="center"/>
    </xf>
    <xf numFmtId="3" fontId="3" fillId="5" borderId="19" xfId="4" applyNumberFormat="1" applyFont="1" applyFill="1" applyBorder="1" applyAlignment="1">
      <alignment horizontal="center" vertical="center"/>
    </xf>
    <xf numFmtId="3" fontId="23" fillId="9" borderId="18" xfId="4" applyNumberFormat="1" applyFont="1" applyFill="1" applyBorder="1" applyAlignment="1">
      <alignment horizontal="center" vertical="center"/>
    </xf>
    <xf numFmtId="3" fontId="23" fillId="9" borderId="0" xfId="4" applyNumberFormat="1" applyFont="1" applyFill="1" applyBorder="1" applyAlignment="1">
      <alignment horizontal="center" vertical="center"/>
    </xf>
    <xf numFmtId="3" fontId="23" fillId="9" borderId="19" xfId="4" applyNumberFormat="1" applyFont="1" applyFill="1" applyBorder="1" applyAlignment="1">
      <alignment horizontal="center" vertical="center"/>
    </xf>
    <xf numFmtId="0" fontId="23" fillId="9" borderId="14" xfId="4" applyFont="1" applyFill="1" applyBorder="1" applyAlignment="1">
      <alignment horizontal="center" vertical="center" wrapText="1"/>
    </xf>
    <xf numFmtId="0" fontId="25" fillId="9" borderId="16" xfId="4" applyFont="1" applyFill="1" applyBorder="1" applyAlignment="1">
      <alignment horizontal="center" vertical="center" wrapText="1"/>
    </xf>
    <xf numFmtId="0" fontId="1" fillId="7" borderId="0" xfId="4" applyFont="1" applyFill="1" applyBorder="1" applyAlignment="1">
      <alignment vertical="center"/>
    </xf>
    <xf numFmtId="0" fontId="1" fillId="7" borderId="19" xfId="4" applyFont="1" applyFill="1" applyBorder="1" applyAlignment="1">
      <alignment vertical="center"/>
    </xf>
    <xf numFmtId="0" fontId="1" fillId="7" borderId="15" xfId="4" applyFont="1" applyFill="1" applyBorder="1" applyAlignment="1">
      <alignment vertical="center"/>
    </xf>
    <xf numFmtId="0" fontId="1" fillId="7" borderId="16" xfId="4" applyFont="1" applyFill="1" applyBorder="1" applyAlignment="1">
      <alignment vertical="center"/>
    </xf>
    <xf numFmtId="3" fontId="23" fillId="9" borderId="18" xfId="4" applyNumberFormat="1" applyFont="1" applyFill="1" applyBorder="1" applyAlignment="1">
      <alignment horizontal="center" vertical="center" wrapText="1"/>
    </xf>
    <xf numFmtId="3" fontId="23" fillId="9" borderId="19" xfId="4" applyNumberFormat="1" applyFont="1" applyFill="1" applyBorder="1" applyAlignment="1">
      <alignment horizontal="center" vertical="center" wrapText="1"/>
    </xf>
    <xf numFmtId="3" fontId="3" fillId="7" borderId="18" xfId="4" applyNumberFormat="1" applyFont="1" applyFill="1" applyBorder="1" applyAlignment="1">
      <alignment horizontal="center" vertical="center"/>
    </xf>
    <xf numFmtId="3" fontId="3" fillId="7" borderId="0" xfId="4" applyNumberFormat="1" applyFont="1" applyFill="1" applyBorder="1" applyAlignment="1">
      <alignment horizontal="center" vertical="center"/>
    </xf>
    <xf numFmtId="3" fontId="3" fillId="7" borderId="19" xfId="4" applyNumberFormat="1" applyFont="1" applyFill="1" applyBorder="1" applyAlignment="1">
      <alignment horizontal="center" vertical="center"/>
    </xf>
    <xf numFmtId="14" fontId="23" fillId="9" borderId="18" xfId="4" applyNumberFormat="1" applyFont="1" applyFill="1" applyBorder="1" applyAlignment="1">
      <alignment horizontal="center" vertical="center" wrapText="1"/>
    </xf>
    <xf numFmtId="0" fontId="23" fillId="9" borderId="19" xfId="4" applyFont="1" applyFill="1" applyBorder="1" applyAlignment="1">
      <alignment horizontal="center" vertical="center" wrapText="1"/>
    </xf>
    <xf numFmtId="16" fontId="23" fillId="7" borderId="21" xfId="4" applyNumberFormat="1" applyFont="1" applyFill="1" applyBorder="1" applyAlignment="1">
      <alignment horizontal="center" vertical="center"/>
    </xf>
    <xf numFmtId="0" fontId="23" fillId="7" borderId="22" xfId="4" applyFont="1" applyFill="1" applyBorder="1" applyAlignment="1">
      <alignment vertical="center"/>
    </xf>
    <xf numFmtId="0" fontId="23" fillId="7" borderId="23" xfId="4" applyFont="1" applyFill="1" applyBorder="1" applyAlignment="1">
      <alignment vertical="center"/>
    </xf>
    <xf numFmtId="0" fontId="23" fillId="7" borderId="21" xfId="4" applyFont="1" applyFill="1" applyBorder="1" applyAlignment="1">
      <alignment horizontal="center" vertical="center"/>
    </xf>
    <xf numFmtId="0" fontId="25" fillId="9" borderId="21" xfId="4" applyFont="1" applyFill="1" applyBorder="1" applyAlignment="1">
      <alignment horizontal="center" vertical="center" wrapText="1"/>
    </xf>
    <xf numFmtId="0" fontId="25" fillId="9" borderId="23" xfId="4" applyFont="1" applyFill="1" applyBorder="1" applyAlignment="1">
      <alignment horizontal="center" vertical="center" wrapText="1"/>
    </xf>
    <xf numFmtId="14" fontId="3" fillId="7" borderId="18" xfId="4" quotePrefix="1" applyNumberFormat="1" applyFont="1" applyFill="1" applyBorder="1" applyAlignment="1">
      <alignment horizontal="center" vertical="center"/>
    </xf>
    <xf numFmtId="165" fontId="3" fillId="7" borderId="18" xfId="4" quotePrefix="1" applyNumberFormat="1" applyFont="1" applyFill="1" applyBorder="1" applyAlignment="1">
      <alignment horizontal="center" vertical="center"/>
    </xf>
    <xf numFmtId="14" fontId="3" fillId="7" borderId="18" xfId="4" applyNumberFormat="1" applyFont="1" applyFill="1" applyBorder="1" applyAlignment="1">
      <alignment horizontal="center" vertical="center"/>
    </xf>
    <xf numFmtId="14" fontId="3" fillId="7" borderId="0" xfId="4" applyNumberFormat="1" applyFont="1" applyFill="1" applyBorder="1" applyAlignment="1">
      <alignment horizontal="center" vertical="center"/>
    </xf>
    <xf numFmtId="14" fontId="3" fillId="7" borderId="19" xfId="4" applyNumberFormat="1" applyFont="1" applyFill="1" applyBorder="1" applyAlignment="1">
      <alignment horizontal="center" vertical="center"/>
    </xf>
    <xf numFmtId="0" fontId="23" fillId="7" borderId="22" xfId="4" applyFont="1" applyFill="1" applyBorder="1" applyAlignment="1">
      <alignment horizontal="center" vertical="center"/>
    </xf>
    <xf numFmtId="0" fontId="23" fillId="7" borderId="23" xfId="4" applyFont="1" applyFill="1" applyBorder="1" applyAlignment="1">
      <alignment horizontal="center" vertical="center"/>
    </xf>
    <xf numFmtId="14" fontId="3" fillId="5" borderId="0" xfId="4" quotePrefix="1" applyNumberFormat="1" applyFont="1" applyFill="1" applyBorder="1" applyAlignment="1">
      <alignment horizontal="center" vertical="center"/>
    </xf>
    <xf numFmtId="14" fontId="3" fillId="5" borderId="19" xfId="4" quotePrefix="1" applyNumberFormat="1" applyFont="1" applyFill="1" applyBorder="1" applyAlignment="1">
      <alignment horizontal="center" vertical="center"/>
    </xf>
    <xf numFmtId="165" fontId="3" fillId="5" borderId="22" xfId="4" quotePrefix="1" applyNumberFormat="1" applyFont="1" applyFill="1" applyBorder="1" applyAlignment="1">
      <alignment horizontal="center" vertical="center"/>
    </xf>
    <xf numFmtId="165" fontId="3" fillId="5" borderId="23" xfId="4" quotePrefix="1" applyNumberFormat="1" applyFont="1" applyFill="1" applyBorder="1" applyAlignment="1">
      <alignment horizontal="center" vertical="center"/>
    </xf>
    <xf numFmtId="0" fontId="3" fillId="8" borderId="14" xfId="4" applyFont="1" applyFill="1" applyBorder="1" applyAlignment="1">
      <alignment horizontal="center" vertical="center"/>
    </xf>
    <xf numFmtId="0" fontId="1" fillId="8" borderId="15" xfId="4" applyFont="1" applyFill="1" applyBorder="1" applyAlignment="1">
      <alignment vertical="center" wrapText="1"/>
    </xf>
    <xf numFmtId="0" fontId="1" fillId="8" borderId="16" xfId="4" applyFont="1" applyFill="1" applyBorder="1" applyAlignment="1">
      <alignment vertical="center" wrapText="1"/>
    </xf>
    <xf numFmtId="0" fontId="3" fillId="7" borderId="14" xfId="4" applyFont="1" applyFill="1" applyBorder="1" applyAlignment="1">
      <alignment horizontal="center" vertical="center" wrapText="1"/>
    </xf>
    <xf numFmtId="0" fontId="3" fillId="7" borderId="15" xfId="4" applyFont="1" applyFill="1" applyBorder="1" applyAlignment="1">
      <alignment horizontal="center" vertical="center" wrapText="1"/>
    </xf>
    <xf numFmtId="0" fontId="3" fillId="7" borderId="16" xfId="4" applyFont="1" applyFill="1" applyBorder="1" applyAlignment="1">
      <alignment horizontal="center" vertical="center" wrapText="1"/>
    </xf>
    <xf numFmtId="0" fontId="3" fillId="8" borderId="18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center" vertical="center" wrapText="1"/>
    </xf>
    <xf numFmtId="0" fontId="25" fillId="9" borderId="19" xfId="4" applyFont="1" applyFill="1" applyBorder="1" applyAlignment="1">
      <alignment vertical="center" wrapText="1"/>
    </xf>
    <xf numFmtId="0" fontId="3" fillId="8" borderId="0" xfId="4" applyFont="1" applyFill="1" applyBorder="1" applyAlignment="1">
      <alignment horizontal="center" vertical="center"/>
    </xf>
    <xf numFmtId="0" fontId="3" fillId="8" borderId="19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vertical="center" wrapText="1"/>
    </xf>
    <xf numFmtId="0" fontId="1" fillId="8" borderId="19" xfId="4" applyFont="1" applyFill="1" applyBorder="1" applyAlignment="1">
      <alignment vertical="center" wrapText="1"/>
    </xf>
    <xf numFmtId="0" fontId="1" fillId="8" borderId="15" xfId="4" applyFont="1" applyFill="1" applyBorder="1" applyAlignment="1">
      <alignment horizontal="center" vertical="center" wrapText="1"/>
    </xf>
    <xf numFmtId="0" fontId="25" fillId="9" borderId="16" xfId="4" applyFont="1" applyFill="1" applyBorder="1" applyAlignment="1">
      <alignment vertical="center" wrapText="1"/>
    </xf>
    <xf numFmtId="0" fontId="23" fillId="9" borderId="15" xfId="4" applyFont="1" applyFill="1" applyBorder="1" applyAlignment="1">
      <alignment horizontal="center" vertical="center" wrapText="1"/>
    </xf>
    <xf numFmtId="0" fontId="3" fillId="8" borderId="15" xfId="4" applyFont="1" applyFill="1" applyBorder="1" applyAlignment="1">
      <alignment horizontal="center" vertical="center"/>
    </xf>
    <xf numFmtId="0" fontId="3" fillId="8" borderId="16" xfId="4" applyFont="1" applyFill="1" applyBorder="1" applyAlignment="1">
      <alignment horizontal="center" vertical="center"/>
    </xf>
    <xf numFmtId="3" fontId="3" fillId="8" borderId="18" xfId="4" applyNumberFormat="1" applyFont="1" applyFill="1" applyBorder="1" applyAlignment="1">
      <alignment horizontal="center" vertical="center"/>
    </xf>
    <xf numFmtId="3" fontId="23" fillId="12" borderId="18" xfId="4" applyNumberFormat="1" applyFont="1" applyFill="1" applyBorder="1" applyAlignment="1">
      <alignment horizontal="center" vertical="center"/>
    </xf>
    <xf numFmtId="3" fontId="23" fillId="12" borderId="0" xfId="4" applyNumberFormat="1" applyFont="1" applyFill="1" applyBorder="1" applyAlignment="1">
      <alignment horizontal="center" vertical="center"/>
    </xf>
    <xf numFmtId="3" fontId="23" fillId="12" borderId="19" xfId="4" applyNumberFormat="1" applyFont="1" applyFill="1" applyBorder="1" applyAlignment="1">
      <alignment horizontal="center" vertical="center"/>
    </xf>
    <xf numFmtId="3" fontId="3" fillId="8" borderId="0" xfId="4" applyNumberFormat="1" applyFont="1" applyFill="1" applyBorder="1" applyAlignment="1">
      <alignment horizontal="center" vertical="center"/>
    </xf>
    <xf numFmtId="3" fontId="3" fillId="8" borderId="19" xfId="4" applyNumberFormat="1" applyFont="1" applyFill="1" applyBorder="1" applyAlignment="1">
      <alignment horizontal="center" vertical="center"/>
    </xf>
    <xf numFmtId="14" fontId="3" fillId="8" borderId="18" xfId="4" quotePrefix="1" applyNumberFormat="1" applyFont="1" applyFill="1" applyBorder="1" applyAlignment="1">
      <alignment horizontal="center" vertical="center"/>
    </xf>
    <xf numFmtId="0" fontId="5" fillId="8" borderId="21" xfId="4" applyFont="1" applyFill="1" applyBorder="1" applyAlignment="1">
      <alignment horizontal="center" vertical="center"/>
    </xf>
    <xf numFmtId="0" fontId="1" fillId="8" borderId="22" xfId="4" applyFont="1" applyFill="1" applyBorder="1" applyAlignment="1">
      <alignment horizontal="center" vertical="center" wrapText="1"/>
    </xf>
    <xf numFmtId="0" fontId="25" fillId="9" borderId="23" xfId="4" applyFont="1" applyFill="1" applyBorder="1" applyAlignment="1">
      <alignment vertical="center" wrapText="1"/>
    </xf>
    <xf numFmtId="3" fontId="24" fillId="9" borderId="21" xfId="4" applyNumberFormat="1" applyFont="1" applyFill="1" applyBorder="1" applyAlignment="1">
      <alignment horizontal="center" vertical="center" wrapText="1"/>
    </xf>
    <xf numFmtId="3" fontId="24" fillId="9" borderId="22" xfId="4" applyNumberFormat="1" applyFont="1" applyFill="1" applyBorder="1" applyAlignment="1">
      <alignment horizontal="center" vertical="center" wrapText="1"/>
    </xf>
    <xf numFmtId="0" fontId="25" fillId="12" borderId="21" xfId="4" applyFont="1" applyFill="1" applyBorder="1" applyAlignment="1">
      <alignment horizontal="center" vertical="center" wrapText="1"/>
    </xf>
    <xf numFmtId="0" fontId="25" fillId="12" borderId="22" xfId="4" applyFont="1" applyFill="1" applyBorder="1" applyAlignment="1">
      <alignment horizontal="center" vertical="center" wrapText="1"/>
    </xf>
    <xf numFmtId="0" fontId="25" fillId="12" borderId="23" xfId="4" applyFont="1" applyFill="1" applyBorder="1" applyAlignment="1">
      <alignment horizontal="center" vertical="center" wrapText="1"/>
    </xf>
    <xf numFmtId="14" fontId="23" fillId="7" borderId="21" xfId="4" quotePrefix="1" applyNumberFormat="1" applyFont="1" applyFill="1" applyBorder="1" applyAlignment="1">
      <alignment horizontal="center" vertical="center"/>
    </xf>
    <xf numFmtId="0" fontId="25" fillId="7" borderId="23" xfId="4" applyFont="1" applyFill="1" applyBorder="1" applyAlignment="1">
      <alignment vertical="center" wrapText="1"/>
    </xf>
    <xf numFmtId="0" fontId="31" fillId="8" borderId="21" xfId="4" applyFont="1" applyFill="1" applyBorder="1" applyAlignment="1">
      <alignment horizontal="center" vertical="center"/>
    </xf>
    <xf numFmtId="0" fontId="31" fillId="8" borderId="22" xfId="4" applyFont="1" applyFill="1" applyBorder="1" applyAlignment="1">
      <alignment horizontal="center" vertical="center"/>
    </xf>
    <xf numFmtId="0" fontId="31" fillId="8" borderId="23" xfId="4" applyFont="1" applyFill="1" applyBorder="1" applyAlignment="1">
      <alignment horizontal="center" vertical="center"/>
    </xf>
    <xf numFmtId="3" fontId="31" fillId="8" borderId="21" xfId="4" applyNumberFormat="1" applyFont="1" applyFill="1" applyBorder="1" applyAlignment="1">
      <alignment horizontal="center" vertical="center" wrapText="1"/>
    </xf>
    <xf numFmtId="0" fontId="1" fillId="8" borderId="22" xfId="4" applyFont="1" applyFill="1" applyBorder="1" applyAlignment="1">
      <alignment vertical="center" wrapText="1"/>
    </xf>
    <xf numFmtId="0" fontId="1" fillId="8" borderId="23" xfId="4" applyFont="1" applyFill="1" applyBorder="1" applyAlignment="1">
      <alignment vertical="center" wrapText="1"/>
    </xf>
    <xf numFmtId="0" fontId="23" fillId="7" borderId="21" xfId="4" applyFont="1" applyFill="1" applyBorder="1" applyAlignment="1">
      <alignment horizontal="center" vertical="center" wrapText="1"/>
    </xf>
    <xf numFmtId="0" fontId="23" fillId="7" borderId="22" xfId="4" applyFont="1" applyFill="1" applyBorder="1" applyAlignment="1">
      <alignment horizontal="center" vertical="center" wrapText="1"/>
    </xf>
    <xf numFmtId="0" fontId="23" fillId="7" borderId="23" xfId="4" applyFont="1" applyFill="1" applyBorder="1" applyAlignment="1">
      <alignment horizontal="center" vertical="center" wrapText="1"/>
    </xf>
    <xf numFmtId="14" fontId="3" fillId="8" borderId="18" xfId="4" applyNumberFormat="1" applyFont="1" applyFill="1" applyBorder="1" applyAlignment="1">
      <alignment horizontal="center" vertical="center"/>
    </xf>
    <xf numFmtId="14" fontId="23" fillId="9" borderId="18" xfId="4" quotePrefix="1" applyNumberFormat="1" applyFont="1" applyFill="1" applyBorder="1" applyAlignment="1">
      <alignment horizontal="center" vertical="center"/>
    </xf>
    <xf numFmtId="14" fontId="23" fillId="9" borderId="0" xfId="4" quotePrefix="1" applyNumberFormat="1" applyFont="1" applyFill="1" applyBorder="1" applyAlignment="1">
      <alignment horizontal="center" vertical="center"/>
    </xf>
    <xf numFmtId="14" fontId="23" fillId="12" borderId="18" xfId="4" quotePrefix="1" applyNumberFormat="1" applyFont="1" applyFill="1" applyBorder="1" applyAlignment="1">
      <alignment horizontal="center" vertical="center"/>
    </xf>
    <xf numFmtId="14" fontId="23" fillId="12" borderId="0" xfId="4" quotePrefix="1" applyNumberFormat="1" applyFont="1" applyFill="1" applyBorder="1" applyAlignment="1">
      <alignment horizontal="center" vertical="center"/>
    </xf>
    <xf numFmtId="14" fontId="23" fillId="12" borderId="19" xfId="4" quotePrefix="1" applyNumberFormat="1" applyFont="1" applyFill="1" applyBorder="1" applyAlignment="1">
      <alignment horizontal="center" vertical="center"/>
    </xf>
    <xf numFmtId="0" fontId="1" fillId="7" borderId="19" xfId="4" applyFont="1" applyFill="1" applyBorder="1" applyAlignment="1">
      <alignment vertical="center" wrapText="1"/>
    </xf>
    <xf numFmtId="14" fontId="3" fillId="8" borderId="0" xfId="4" quotePrefix="1" applyNumberFormat="1" applyFont="1" applyFill="1" applyBorder="1" applyAlignment="1">
      <alignment horizontal="center" vertical="center"/>
    </xf>
    <xf numFmtId="14" fontId="3" fillId="8" borderId="19" xfId="4" quotePrefix="1" applyNumberFormat="1" applyFont="1" applyFill="1" applyBorder="1" applyAlignment="1">
      <alignment horizontal="center" vertical="center"/>
    </xf>
    <xf numFmtId="0" fontId="3" fillId="5" borderId="14" xfId="4" applyFont="1" applyFill="1" applyBorder="1" applyAlignment="1">
      <alignment horizontal="center" vertical="center" wrapText="1"/>
    </xf>
    <xf numFmtId="0" fontId="3" fillId="5" borderId="16" xfId="4" applyFont="1" applyFill="1" applyBorder="1" applyAlignment="1">
      <alignment horizontal="center" vertical="center" wrapText="1"/>
    </xf>
    <xf numFmtId="0" fontId="23" fillId="14" borderId="14" xfId="4" applyFont="1" applyFill="1" applyBorder="1" applyAlignment="1">
      <alignment horizontal="center" vertical="center"/>
    </xf>
    <xf numFmtId="0" fontId="23" fillId="14" borderId="15" xfId="4" applyFont="1" applyFill="1" applyBorder="1" applyAlignment="1">
      <alignment horizontal="center" vertical="center"/>
    </xf>
    <xf numFmtId="0" fontId="23" fillId="14" borderId="16" xfId="4" applyFont="1" applyFill="1" applyBorder="1" applyAlignment="1">
      <alignment horizontal="center" vertical="center"/>
    </xf>
    <xf numFmtId="0" fontId="3" fillId="8" borderId="18" xfId="4" applyFont="1" applyFill="1" applyBorder="1" applyAlignment="1">
      <alignment horizontal="center" vertical="center" wrapText="1"/>
    </xf>
    <xf numFmtId="0" fontId="3" fillId="8" borderId="19" xfId="4" applyFont="1" applyFill="1" applyBorder="1" applyAlignment="1">
      <alignment horizontal="center" vertical="center" wrapText="1"/>
    </xf>
    <xf numFmtId="0" fontId="1" fillId="5" borderId="0" xfId="4" applyFont="1" applyFill="1" applyBorder="1" applyAlignment="1">
      <alignment vertical="center" wrapText="1"/>
    </xf>
    <xf numFmtId="0" fontId="3" fillId="8" borderId="14" xfId="4" applyFont="1" applyFill="1" applyBorder="1" applyAlignment="1">
      <alignment horizontal="center" vertical="center" wrapText="1"/>
    </xf>
    <xf numFmtId="0" fontId="3" fillId="8" borderId="15" xfId="4" applyFont="1" applyFill="1" applyBorder="1" applyAlignment="1">
      <alignment horizontal="center" vertical="center" wrapText="1"/>
    </xf>
    <xf numFmtId="0" fontId="3" fillId="8" borderId="16" xfId="4" applyFont="1" applyFill="1" applyBorder="1" applyAlignment="1">
      <alignment horizontal="center" vertical="center" wrapText="1"/>
    </xf>
    <xf numFmtId="0" fontId="1" fillId="5" borderId="15" xfId="4" applyFont="1" applyFill="1" applyBorder="1" applyAlignment="1">
      <alignment vertical="center" wrapText="1"/>
    </xf>
    <xf numFmtId="0" fontId="1" fillId="5" borderId="16" xfId="4" applyFont="1" applyFill="1" applyBorder="1" applyAlignment="1">
      <alignment vertical="center" wrapText="1"/>
    </xf>
    <xf numFmtId="0" fontId="23" fillId="14" borderId="18" xfId="4" applyFont="1" applyFill="1" applyBorder="1" applyAlignment="1">
      <alignment horizontal="center" vertical="center"/>
    </xf>
    <xf numFmtId="0" fontId="23" fillId="14" borderId="0" xfId="4" applyFont="1" applyFill="1" applyBorder="1" applyAlignment="1">
      <alignment horizontal="center" vertical="center"/>
    </xf>
    <xf numFmtId="3" fontId="3" fillId="5" borderId="18" xfId="5" quotePrefix="1" applyNumberFormat="1" applyFont="1" applyFill="1" applyBorder="1" applyAlignment="1">
      <alignment horizontal="center" vertical="center"/>
    </xf>
    <xf numFmtId="3" fontId="23" fillId="9" borderId="0" xfId="4" applyNumberFormat="1" applyFont="1" applyFill="1" applyBorder="1" applyAlignment="1">
      <alignment horizontal="center" vertical="center" wrapText="1"/>
    </xf>
    <xf numFmtId="3" fontId="23" fillId="14" borderId="18" xfId="4" applyNumberFormat="1" applyFont="1" applyFill="1" applyBorder="1" applyAlignment="1">
      <alignment horizontal="center" vertical="center"/>
    </xf>
    <xf numFmtId="3" fontId="23" fillId="14" borderId="0" xfId="4" applyNumberFormat="1" applyFont="1" applyFill="1" applyBorder="1" applyAlignment="1">
      <alignment horizontal="center" vertical="center"/>
    </xf>
    <xf numFmtId="3" fontId="24" fillId="14" borderId="21" xfId="4" applyNumberFormat="1" applyFont="1" applyFill="1" applyBorder="1" applyAlignment="1">
      <alignment horizontal="center" vertical="center" wrapText="1"/>
    </xf>
    <xf numFmtId="3" fontId="24" fillId="14" borderId="22" xfId="4" applyNumberFormat="1" applyFont="1" applyFill="1" applyBorder="1" applyAlignment="1">
      <alignment horizontal="center" vertical="center" wrapText="1"/>
    </xf>
    <xf numFmtId="0" fontId="15" fillId="10" borderId="21" xfId="4" applyFont="1" applyFill="1" applyBorder="1" applyAlignment="1">
      <alignment horizontal="center" vertical="center" wrapText="1"/>
    </xf>
    <xf numFmtId="0" fontId="15" fillId="10" borderId="22" xfId="4" applyFont="1" applyFill="1" applyBorder="1" applyAlignment="1">
      <alignment horizontal="center" vertical="center" wrapText="1"/>
    </xf>
    <xf numFmtId="0" fontId="15" fillId="10" borderId="23" xfId="4" applyFont="1" applyFill="1" applyBorder="1" applyAlignment="1">
      <alignment horizontal="center" vertical="center" wrapText="1"/>
    </xf>
    <xf numFmtId="3" fontId="15" fillId="10" borderId="21" xfId="4" applyNumberFormat="1" applyFont="1" applyFill="1" applyBorder="1" applyAlignment="1">
      <alignment horizontal="center" vertical="center"/>
    </xf>
    <xf numFmtId="3" fontId="15" fillId="10" borderId="22" xfId="4" applyNumberFormat="1" applyFont="1" applyFill="1" applyBorder="1" applyAlignment="1">
      <alignment horizontal="center" vertical="center"/>
    </xf>
    <xf numFmtId="3" fontId="15" fillId="10" borderId="23" xfId="4" applyNumberFormat="1" applyFont="1" applyFill="1" applyBorder="1" applyAlignment="1">
      <alignment horizontal="center" vertical="center"/>
    </xf>
    <xf numFmtId="14" fontId="3" fillId="5" borderId="18" xfId="4" quotePrefix="1" applyNumberFormat="1" applyFont="1" applyFill="1" applyBorder="1" applyAlignment="1">
      <alignment horizontal="center" vertical="center"/>
    </xf>
    <xf numFmtId="0" fontId="3" fillId="5" borderId="19" xfId="4" quotePrefix="1" applyFont="1" applyFill="1" applyBorder="1" applyAlignment="1">
      <alignment horizontal="center" vertical="center"/>
    </xf>
    <xf numFmtId="0" fontId="23" fillId="9" borderId="0" xfId="4" applyFont="1" applyFill="1" applyBorder="1" applyAlignment="1">
      <alignment horizontal="center" vertical="center" wrapText="1"/>
    </xf>
    <xf numFmtId="14" fontId="23" fillId="14" borderId="18" xfId="4" quotePrefix="1" applyNumberFormat="1" applyFont="1" applyFill="1" applyBorder="1" applyAlignment="1">
      <alignment horizontal="center" vertical="center"/>
    </xf>
    <xf numFmtId="14" fontId="23" fillId="14" borderId="0" xfId="4" quotePrefix="1" applyNumberFormat="1" applyFont="1" applyFill="1" applyBorder="1" applyAlignment="1">
      <alignment horizontal="center" vertical="center"/>
    </xf>
    <xf numFmtId="3" fontId="5" fillId="8" borderId="21" xfId="5" quotePrefix="1" applyNumberFormat="1" applyFont="1" applyFill="1" applyBorder="1" applyAlignment="1">
      <alignment horizontal="center" vertical="center"/>
    </xf>
    <xf numFmtId="3" fontId="5" fillId="8" borderId="22" xfId="5" quotePrefix="1" applyNumberFormat="1" applyFont="1" applyFill="1" applyBorder="1" applyAlignment="1">
      <alignment horizontal="center" vertical="center"/>
    </xf>
    <xf numFmtId="3" fontId="5" fillId="8" borderId="23" xfId="5" quotePrefix="1" applyNumberFormat="1" applyFont="1" applyFill="1" applyBorder="1" applyAlignment="1">
      <alignment horizontal="center" vertical="center"/>
    </xf>
    <xf numFmtId="0" fontId="3" fillId="8" borderId="21" xfId="4" applyFont="1" applyFill="1" applyBorder="1" applyAlignment="1">
      <alignment horizontal="center" vertical="center" wrapText="1"/>
    </xf>
    <xf numFmtId="0" fontId="3" fillId="8" borderId="23" xfId="4" applyFont="1" applyFill="1" applyBorder="1" applyAlignment="1">
      <alignment horizontal="center" vertical="center" wrapText="1"/>
    </xf>
    <xf numFmtId="3" fontId="3" fillId="5" borderId="21" xfId="5" applyNumberFormat="1" applyFont="1" applyFill="1" applyBorder="1" applyAlignment="1">
      <alignment horizontal="center" vertical="center" wrapText="1"/>
    </xf>
    <xf numFmtId="0" fontId="3" fillId="5" borderId="22" xfId="4" applyFont="1" applyFill="1" applyBorder="1" applyAlignment="1">
      <alignment vertical="center" wrapText="1"/>
    </xf>
    <xf numFmtId="0" fontId="5" fillId="5" borderId="21" xfId="4" applyFont="1" applyFill="1" applyBorder="1" applyAlignment="1">
      <alignment horizontal="center" vertical="center"/>
    </xf>
    <xf numFmtId="0" fontId="5" fillId="5" borderId="23" xfId="4" applyFont="1" applyFill="1" applyBorder="1" applyAlignment="1">
      <alignment horizontal="center" vertical="center"/>
    </xf>
    <xf numFmtId="3" fontId="3" fillId="8" borderId="18" xfId="4" quotePrefix="1" applyNumberFormat="1" applyFont="1" applyFill="1" applyBorder="1" applyAlignment="1">
      <alignment horizontal="center" vertical="center"/>
    </xf>
    <xf numFmtId="3" fontId="3" fillId="8" borderId="0" xfId="4" quotePrefix="1" applyNumberFormat="1" applyFont="1" applyFill="1" applyBorder="1" applyAlignment="1">
      <alignment horizontal="center" vertical="center"/>
    </xf>
    <xf numFmtId="3" fontId="3" fillId="8" borderId="19" xfId="4" quotePrefix="1" applyNumberFormat="1" applyFont="1" applyFill="1" applyBorder="1" applyAlignment="1">
      <alignment horizontal="center" vertical="center"/>
    </xf>
    <xf numFmtId="14" fontId="3" fillId="8" borderId="18" xfId="4" applyNumberFormat="1" applyFont="1" applyFill="1" applyBorder="1" applyAlignment="1">
      <alignment horizontal="center" vertical="center" wrapText="1"/>
    </xf>
    <xf numFmtId="14" fontId="3" fillId="5" borderId="18" xfId="5" quotePrefix="1" applyNumberFormat="1" applyFont="1" applyFill="1" applyBorder="1" applyAlignment="1">
      <alignment horizontal="center" vertical="center"/>
    </xf>
    <xf numFmtId="14" fontId="1" fillId="5" borderId="0" xfId="4" applyNumberFormat="1" applyFont="1" applyFill="1" applyBorder="1" applyAlignment="1">
      <alignment vertical="center" wrapText="1"/>
    </xf>
    <xf numFmtId="14" fontId="3" fillId="5" borderId="18" xfId="4" quotePrefix="1" applyNumberFormat="1" applyFont="1" applyFill="1" applyBorder="1" applyAlignment="1">
      <alignment horizontal="center" vertical="center" wrapText="1"/>
    </xf>
    <xf numFmtId="14" fontId="3" fillId="5" borderId="19" xfId="4" quotePrefix="1" applyNumberFormat="1" applyFont="1" applyFill="1" applyBorder="1" applyAlignment="1">
      <alignment horizontal="center" vertical="center" wrapText="1"/>
    </xf>
    <xf numFmtId="14" fontId="3" fillId="5" borderId="21" xfId="4" quotePrefix="1" applyNumberFormat="1" applyFont="1" applyFill="1" applyBorder="1" applyAlignment="1">
      <alignment horizontal="center" vertical="center"/>
    </xf>
    <xf numFmtId="0" fontId="3" fillId="5" borderId="23" xfId="4" quotePrefix="1" applyFont="1" applyFill="1" applyBorder="1" applyAlignment="1">
      <alignment horizontal="center" vertical="center"/>
    </xf>
    <xf numFmtId="0" fontId="25" fillId="9" borderId="22" xfId="4" applyFont="1" applyFill="1" applyBorder="1" applyAlignment="1">
      <alignment horizontal="center" vertical="center" wrapText="1"/>
    </xf>
    <xf numFmtId="16" fontId="3" fillId="7" borderId="21" xfId="4" applyNumberFormat="1" applyFont="1" applyFill="1" applyBorder="1" applyAlignment="1">
      <alignment horizontal="center" vertical="center"/>
    </xf>
    <xf numFmtId="0" fontId="3" fillId="7" borderId="22" xfId="4" applyFont="1" applyFill="1" applyBorder="1" applyAlignment="1">
      <alignment vertical="center"/>
    </xf>
    <xf numFmtId="0" fontId="3" fillId="7" borderId="23" xfId="4" applyFont="1" applyFill="1" applyBorder="1" applyAlignment="1">
      <alignment vertical="center"/>
    </xf>
    <xf numFmtId="3" fontId="23" fillId="6" borderId="0" xfId="4" applyNumberFormat="1" applyFont="1" applyFill="1" applyBorder="1" applyAlignment="1">
      <alignment horizontal="center" vertical="center"/>
    </xf>
    <xf numFmtId="3" fontId="3" fillId="7" borderId="18" xfId="4" applyNumberFormat="1" applyFont="1" applyFill="1" applyBorder="1" applyAlignment="1">
      <alignment horizontal="center" vertical="center" wrapText="1"/>
    </xf>
    <xf numFmtId="3" fontId="3" fillId="7" borderId="0" xfId="4" applyNumberFormat="1" applyFont="1" applyFill="1" applyBorder="1" applyAlignment="1">
      <alignment horizontal="center" vertical="center" wrapText="1"/>
    </xf>
    <xf numFmtId="3" fontId="3" fillId="7" borderId="19" xfId="4" applyNumberFormat="1" applyFont="1" applyFill="1" applyBorder="1" applyAlignment="1">
      <alignment horizontal="center" vertical="center" wrapText="1"/>
    </xf>
    <xf numFmtId="0" fontId="23" fillId="6" borderId="15" xfId="4" applyFont="1" applyFill="1" applyBorder="1" applyAlignment="1">
      <alignment horizontal="center" vertical="center"/>
    </xf>
    <xf numFmtId="0" fontId="23" fillId="6" borderId="0" xfId="4" applyFont="1" applyFill="1" applyBorder="1" applyAlignment="1">
      <alignment horizontal="center" vertical="center"/>
    </xf>
    <xf numFmtId="0" fontId="21" fillId="0" borderId="0" xfId="4" applyFont="1" applyAlignment="1">
      <alignment horizontal="right" vertical="center" wrapText="1"/>
    </xf>
    <xf numFmtId="10" fontId="13" fillId="0" borderId="0" xfId="4" applyNumberFormat="1" applyFont="1" applyAlignment="1">
      <alignment vertical="center"/>
    </xf>
    <xf numFmtId="9" fontId="13" fillId="0" borderId="0" xfId="4" applyNumberFormat="1" applyFont="1" applyFill="1" applyBorder="1" applyAlignment="1">
      <alignment vertical="center"/>
    </xf>
    <xf numFmtId="14" fontId="23" fillId="6" borderId="18" xfId="4" applyNumberFormat="1" applyFont="1" applyFill="1" applyBorder="1" applyAlignment="1">
      <alignment horizontal="center" vertical="center"/>
    </xf>
    <xf numFmtId="14" fontId="23" fillId="6" borderId="0" xfId="4" applyNumberFormat="1" applyFont="1" applyFill="1" applyBorder="1" applyAlignment="1">
      <alignment horizontal="center" vertical="center"/>
    </xf>
    <xf numFmtId="3" fontId="3" fillId="7" borderId="18" xfId="4" quotePrefix="1" applyNumberFormat="1" applyFont="1" applyFill="1" applyBorder="1" applyAlignment="1">
      <alignment horizontal="center" vertical="center" wrapText="1"/>
    </xf>
    <xf numFmtId="3" fontId="3" fillId="7" borderId="0" xfId="4" quotePrefix="1" applyNumberFormat="1" applyFont="1" applyFill="1" applyBorder="1" applyAlignment="1">
      <alignment horizontal="center" vertical="center" wrapText="1"/>
    </xf>
    <xf numFmtId="3" fontId="3" fillId="7" borderId="19" xfId="4" quotePrefix="1" applyNumberFormat="1" applyFont="1" applyFill="1" applyBorder="1" applyAlignment="1">
      <alignment horizontal="center" vertical="center" wrapText="1"/>
    </xf>
    <xf numFmtId="0" fontId="21" fillId="0" borderId="0" xfId="4" applyFont="1" applyAlignment="1">
      <alignment horizontal="right" vertical="center"/>
    </xf>
    <xf numFmtId="0" fontId="21" fillId="0" borderId="0" xfId="4" applyFont="1" applyAlignment="1">
      <alignment vertical="center" wrapText="1"/>
    </xf>
    <xf numFmtId="3" fontId="13" fillId="0" borderId="0" xfId="4" applyNumberFormat="1" applyFont="1" applyAlignment="1">
      <alignment vertical="center"/>
    </xf>
    <xf numFmtId="3" fontId="13" fillId="0" borderId="0" xfId="4" applyNumberFormat="1" applyFont="1" applyFill="1" applyBorder="1" applyAlignment="1">
      <alignment vertical="center"/>
    </xf>
    <xf numFmtId="0" fontId="11" fillId="0" borderId="0" xfId="4" applyFill="1" applyBorder="1" applyAlignment="1">
      <alignment vertical="center"/>
    </xf>
    <xf numFmtId="14" fontId="23" fillId="6" borderId="21" xfId="4" applyNumberFormat="1" applyFont="1" applyFill="1" applyBorder="1" applyAlignment="1">
      <alignment horizontal="center" vertical="center"/>
    </xf>
    <xf numFmtId="0" fontId="23" fillId="6" borderId="22" xfId="4" applyFont="1" applyFill="1" applyBorder="1" applyAlignment="1">
      <alignment horizontal="center" vertical="center"/>
    </xf>
    <xf numFmtId="0" fontId="23" fillId="6" borderId="23" xfId="4" applyFont="1" applyFill="1" applyBorder="1" applyAlignment="1">
      <alignment horizontal="center" vertical="center"/>
    </xf>
    <xf numFmtId="49" fontId="34" fillId="0" borderId="0" xfId="4" applyNumberFormat="1" applyFont="1" applyFill="1" applyBorder="1" applyAlignment="1">
      <alignment horizontal="center" vertical="center" wrapText="1"/>
    </xf>
    <xf numFmtId="49" fontId="34" fillId="0" borderId="22" xfId="4" applyNumberFormat="1" applyFont="1" applyFill="1" applyBorder="1" applyAlignment="1">
      <alignment horizontal="center" vertical="center" wrapText="1"/>
    </xf>
    <xf numFmtId="0" fontId="23" fillId="14" borderId="14" xfId="4" applyFont="1" applyFill="1" applyBorder="1" applyAlignment="1">
      <alignment horizontal="center" vertical="center" wrapText="1"/>
    </xf>
    <xf numFmtId="0" fontId="23" fillId="14" borderId="15" xfId="4" applyFont="1" applyFill="1" applyBorder="1" applyAlignment="1">
      <alignment horizontal="center" vertical="center" wrapText="1"/>
    </xf>
    <xf numFmtId="0" fontId="23" fillId="14" borderId="16" xfId="4" applyFont="1" applyFill="1" applyBorder="1" applyAlignment="1">
      <alignment horizontal="center" vertical="center" wrapText="1"/>
    </xf>
    <xf numFmtId="0" fontId="23" fillId="14" borderId="18" xfId="4" applyFont="1" applyFill="1" applyBorder="1" applyAlignment="1">
      <alignment horizontal="center" vertical="center" wrapText="1"/>
    </xf>
    <xf numFmtId="0" fontId="23" fillId="14" borderId="0" xfId="4" applyFont="1" applyFill="1" applyBorder="1" applyAlignment="1">
      <alignment horizontal="center" vertical="center" wrapText="1"/>
    </xf>
    <xf numFmtId="0" fontId="23" fillId="14" borderId="19" xfId="4" applyFont="1" applyFill="1" applyBorder="1" applyAlignment="1">
      <alignment horizontal="center" vertical="center" wrapText="1"/>
    </xf>
    <xf numFmtId="3" fontId="23" fillId="14" borderId="18" xfId="4" applyNumberFormat="1" applyFont="1" applyFill="1" applyBorder="1" applyAlignment="1">
      <alignment horizontal="center" vertical="center" wrapText="1"/>
    </xf>
    <xf numFmtId="3" fontId="23" fillId="14" borderId="0" xfId="4" applyNumberFormat="1" applyFont="1" applyFill="1" applyBorder="1" applyAlignment="1">
      <alignment horizontal="center" vertical="center" wrapText="1"/>
    </xf>
    <xf numFmtId="3" fontId="23" fillId="14" borderId="19" xfId="4" applyNumberFormat="1" applyFont="1" applyFill="1" applyBorder="1" applyAlignment="1">
      <alignment horizontal="center" vertical="center" wrapText="1"/>
    </xf>
    <xf numFmtId="14" fontId="23" fillId="14" borderId="18" xfId="4" quotePrefix="1" applyNumberFormat="1" applyFont="1" applyFill="1" applyBorder="1" applyAlignment="1">
      <alignment horizontal="center" vertical="center" wrapText="1"/>
    </xf>
    <xf numFmtId="14" fontId="23" fillId="14" borderId="0" xfId="4" quotePrefix="1" applyNumberFormat="1" applyFont="1" applyFill="1" applyBorder="1" applyAlignment="1">
      <alignment horizontal="center" vertical="center" wrapText="1"/>
    </xf>
    <xf numFmtId="14" fontId="23" fillId="14" borderId="19" xfId="4" quotePrefix="1" applyNumberFormat="1" applyFont="1" applyFill="1" applyBorder="1" applyAlignment="1">
      <alignment horizontal="center" vertical="center" wrapText="1"/>
    </xf>
    <xf numFmtId="0" fontId="23" fillId="14" borderId="21" xfId="4" applyFont="1" applyFill="1" applyBorder="1" applyAlignment="1">
      <alignment horizontal="center" vertical="center"/>
    </xf>
    <xf numFmtId="0" fontId="23" fillId="14" borderId="22" xfId="4" applyFont="1" applyFill="1" applyBorder="1" applyAlignment="1">
      <alignment horizontal="center" vertical="center"/>
    </xf>
    <xf numFmtId="0" fontId="23" fillId="14" borderId="23" xfId="4" applyFont="1" applyFill="1" applyBorder="1" applyAlignment="1">
      <alignment horizontal="center" vertical="center"/>
    </xf>
    <xf numFmtId="14" fontId="23" fillId="6" borderId="21" xfId="4" quotePrefix="1" applyNumberFormat="1" applyFont="1" applyFill="1" applyBorder="1" applyAlignment="1">
      <alignment horizontal="center" vertical="center" wrapText="1"/>
    </xf>
    <xf numFmtId="14" fontId="23" fillId="6" borderId="22" xfId="4" quotePrefix="1" applyNumberFormat="1" applyFont="1" applyFill="1" applyBorder="1" applyAlignment="1">
      <alignment horizontal="center" vertical="center" wrapText="1"/>
    </xf>
    <xf numFmtId="14" fontId="23" fillId="6" borderId="23" xfId="4" quotePrefix="1" applyNumberFormat="1" applyFont="1" applyFill="1" applyBorder="1" applyAlignment="1">
      <alignment horizontal="center" vertical="center" wrapText="1"/>
    </xf>
    <xf numFmtId="16" fontId="24" fillId="6" borderId="21" xfId="4" applyNumberFormat="1" applyFont="1" applyFill="1" applyBorder="1" applyAlignment="1">
      <alignment horizontal="center" vertical="center"/>
    </xf>
    <xf numFmtId="16" fontId="24" fillId="6" borderId="23" xfId="4" applyNumberFormat="1" applyFont="1" applyFill="1" applyBorder="1" applyAlignment="1">
      <alignment horizontal="center" vertical="center"/>
    </xf>
    <xf numFmtId="0" fontId="1" fillId="5" borderId="21" xfId="4" applyFont="1" applyFill="1" applyBorder="1" applyAlignment="1">
      <alignment horizontal="center" vertical="center"/>
    </xf>
    <xf numFmtId="0" fontId="1" fillId="5" borderId="22" xfId="4" applyFont="1" applyFill="1" applyBorder="1" applyAlignment="1">
      <alignment horizontal="center" vertical="center"/>
    </xf>
    <xf numFmtId="0" fontId="1" fillId="5" borderId="23" xfId="4" applyFont="1" applyFill="1" applyBorder="1" applyAlignment="1">
      <alignment horizontal="center" vertical="center"/>
    </xf>
    <xf numFmtId="14" fontId="23" fillId="9" borderId="21" xfId="4" applyNumberFormat="1" applyFont="1" applyFill="1" applyBorder="1" applyAlignment="1">
      <alignment horizontal="center" vertical="center"/>
    </xf>
    <xf numFmtId="14" fontId="23" fillId="9" borderId="22" xfId="4" applyNumberFormat="1" applyFont="1" applyFill="1" applyBorder="1" applyAlignment="1">
      <alignment horizontal="center" vertical="center"/>
    </xf>
    <xf numFmtId="14" fontId="23" fillId="9" borderId="23" xfId="4" applyNumberFormat="1" applyFont="1" applyFill="1" applyBorder="1" applyAlignment="1">
      <alignment horizontal="center" vertical="center"/>
    </xf>
  </cellXfs>
  <cellStyles count="9">
    <cellStyle name="Comma" xfId="1" builtinId="3"/>
    <cellStyle name="Comma 2" xfId="5" xr:uid="{9E406B1C-2312-4909-93EF-18B87BC6E707}"/>
    <cellStyle name="Currency" xfId="2" builtinId="4"/>
    <cellStyle name="Hyperlink" xfId="3" builtinId="8"/>
    <cellStyle name="Normal" xfId="0" builtinId="0"/>
    <cellStyle name="Normal 2" xfId="4" xr:uid="{FF14DCD5-37A9-4326-8763-82DC35384EBE}"/>
    <cellStyle name="Normal_1" xfId="6" xr:uid="{DD6A4017-0DC0-435F-A59D-CB203691FF51}"/>
    <cellStyle name="Percent" xfId="8" builtinId="5"/>
    <cellStyle name="Percent 2" xfId="7" xr:uid="{BCA05423-ECB6-4B2D-A213-6900154FB3AE}"/>
  </cellStyles>
  <dxfs count="0"/>
  <tableStyles count="0" defaultTableStyle="TableStyleMedium2" defaultPivotStyle="PivotStyleLight16"/>
  <colors>
    <mruColors>
      <color rgb="FF008000"/>
      <color rgb="FF008080"/>
      <color rgb="FFFF99CC"/>
      <color rgb="FFFF9900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561975</xdr:colOff>
      <xdr:row>2</xdr:row>
      <xdr:rowOff>114300</xdr:rowOff>
    </xdr:from>
    <xdr:to>
      <xdr:col>17</xdr:col>
      <xdr:colOff>76200</xdr:colOff>
      <xdr:row>2</xdr:row>
      <xdr:rowOff>1524000</xdr:rowOff>
    </xdr:to>
    <xdr:pic>
      <xdr:nvPicPr>
        <xdr:cNvPr id="2" name="Picture 6" descr="80 Lake Logo">
          <a:extLst>
            <a:ext uri="{FF2B5EF4-FFF2-40B4-BE49-F238E27FC236}">
              <a16:creationId xmlns:a16="http://schemas.microsoft.com/office/drawing/2014/main" id="{0DFF5E98-C2BE-4C3E-ABA7-6CE88E17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714375"/>
          <a:ext cx="12573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ge@securitechguards.com" TargetMode="External"/><Relationship Id="rId2" Type="http://schemas.openxmlformats.org/officeDocument/2006/relationships/hyperlink" Target="mailto:bwilson@lpc.com" TargetMode="External"/><Relationship Id="rId1" Type="http://schemas.openxmlformats.org/officeDocument/2006/relationships/hyperlink" Target="mailto:juancarlosgalvan78@yahoo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newman@lp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7"/>
  <sheetViews>
    <sheetView view="pageBreakPreview" zoomScaleNormal="100" zoomScaleSheetLayoutView="100" workbookViewId="0">
      <selection activeCell="L22" sqref="L22"/>
    </sheetView>
  </sheetViews>
  <sheetFormatPr defaultColWidth="9.140625" defaultRowHeight="12.75"/>
  <cols>
    <col min="1" max="1" width="20.28515625" style="2" customWidth="1"/>
    <col min="2" max="2" width="14.5703125" style="2" customWidth="1"/>
    <col min="3" max="3" width="15.140625" style="2" customWidth="1"/>
    <col min="4" max="4" width="19" style="2" customWidth="1"/>
    <col min="5" max="5" width="12.5703125" style="2" customWidth="1"/>
    <col min="6" max="6" width="11.5703125" style="2" customWidth="1"/>
    <col min="7" max="7" width="16.140625" style="2" customWidth="1"/>
    <col min="8" max="8" width="21.7109375" style="2" customWidth="1"/>
    <col min="9" max="16384" width="9.140625" style="2"/>
  </cols>
  <sheetData>
    <row r="1" spans="1:15" ht="23.25" customHeight="1">
      <c r="A1" s="276" t="s">
        <v>0</v>
      </c>
      <c r="B1" s="276"/>
      <c r="C1" s="276"/>
      <c r="D1" s="276"/>
      <c r="E1" s="276"/>
      <c r="F1" s="276"/>
      <c r="G1" s="276"/>
      <c r="H1" s="276"/>
      <c r="I1" s="1"/>
      <c r="J1" s="1"/>
      <c r="K1" s="1"/>
      <c r="L1" s="1"/>
      <c r="M1" s="1"/>
      <c r="N1" s="1"/>
      <c r="O1" s="1"/>
    </row>
    <row r="2" spans="1:15" ht="24" customHeight="1">
      <c r="A2" s="276" t="s">
        <v>1</v>
      </c>
      <c r="B2" s="276"/>
      <c r="C2" s="276"/>
      <c r="D2" s="276"/>
      <c r="E2" s="276"/>
      <c r="F2" s="276"/>
      <c r="G2" s="276"/>
      <c r="H2" s="276"/>
      <c r="I2" s="1"/>
      <c r="J2" s="1"/>
      <c r="K2" s="1"/>
      <c r="L2" s="1"/>
      <c r="M2" s="1"/>
      <c r="N2" s="1"/>
      <c r="O2" s="1"/>
    </row>
    <row r="3" spans="1:15" ht="15" customHeight="1">
      <c r="A3" s="284" t="s">
        <v>2</v>
      </c>
      <c r="B3" s="285"/>
      <c r="C3" s="285"/>
      <c r="D3" s="285"/>
      <c r="E3" s="285"/>
      <c r="F3" s="285"/>
      <c r="G3" s="285"/>
      <c r="H3" s="286"/>
      <c r="I3" s="3"/>
      <c r="J3" s="3"/>
      <c r="K3" s="3"/>
      <c r="L3" s="3"/>
      <c r="M3" s="3"/>
      <c r="N3" s="3"/>
      <c r="O3" s="3"/>
    </row>
    <row r="4" spans="1:15" ht="15" customHeight="1">
      <c r="A4" s="218" t="s">
        <v>3</v>
      </c>
      <c r="B4" s="219" t="s">
        <v>4</v>
      </c>
      <c r="C4" s="219" t="s">
        <v>5</v>
      </c>
      <c r="D4" s="219" t="s">
        <v>6</v>
      </c>
      <c r="E4" s="219" t="s">
        <v>7</v>
      </c>
      <c r="F4" s="289" t="s">
        <v>8</v>
      </c>
      <c r="G4" s="289"/>
      <c r="H4" s="290"/>
      <c r="I4" s="3"/>
      <c r="J4" s="3"/>
      <c r="K4" s="3"/>
      <c r="L4" s="3"/>
      <c r="M4" s="3"/>
      <c r="N4" s="3"/>
      <c r="O4" s="3"/>
    </row>
    <row r="5" spans="1:15" s="12" customFormat="1" ht="12" customHeight="1">
      <c r="A5" s="220" t="s">
        <v>9</v>
      </c>
      <c r="B5" s="221" t="s">
        <v>10</v>
      </c>
      <c r="C5" s="221" t="s">
        <v>11</v>
      </c>
      <c r="D5" s="221" t="s">
        <v>12</v>
      </c>
      <c r="E5" s="221" t="s">
        <v>13</v>
      </c>
      <c r="F5" s="291" t="s">
        <v>14</v>
      </c>
      <c r="G5" s="292"/>
      <c r="H5" s="293"/>
      <c r="I5" s="11"/>
      <c r="J5" s="11"/>
      <c r="K5" s="11"/>
      <c r="L5" s="11"/>
      <c r="M5" s="11"/>
      <c r="N5" s="11"/>
      <c r="O5" s="11"/>
    </row>
    <row r="6" spans="1:15" s="12" customFormat="1" ht="12" customHeight="1">
      <c r="A6" s="220" t="s">
        <v>15</v>
      </c>
      <c r="B6" s="221" t="s">
        <v>16</v>
      </c>
      <c r="C6" s="221" t="s">
        <v>17</v>
      </c>
      <c r="D6" s="221" t="s">
        <v>12</v>
      </c>
      <c r="E6" s="221" t="s">
        <v>18</v>
      </c>
      <c r="F6" s="291" t="s">
        <v>19</v>
      </c>
      <c r="G6" s="292"/>
      <c r="H6" s="293"/>
      <c r="I6" s="11"/>
      <c r="J6" s="11"/>
      <c r="K6" s="11"/>
      <c r="L6" s="11"/>
      <c r="M6" s="11"/>
      <c r="N6" s="11"/>
      <c r="O6" s="11"/>
    </row>
    <row r="7" spans="1:15" s="12" customFormat="1" ht="12" customHeight="1">
      <c r="A7" s="220" t="s">
        <v>20</v>
      </c>
      <c r="B7" s="221" t="s">
        <v>21</v>
      </c>
      <c r="C7" s="221" t="s">
        <v>12</v>
      </c>
      <c r="D7" s="221" t="s">
        <v>12</v>
      </c>
      <c r="E7" s="221" t="s">
        <v>22</v>
      </c>
      <c r="F7" s="291" t="s">
        <v>23</v>
      </c>
      <c r="G7" s="292"/>
      <c r="H7" s="293"/>
      <c r="I7" s="11"/>
      <c r="J7" s="11"/>
      <c r="K7" s="11"/>
      <c r="L7" s="11"/>
      <c r="M7" s="11"/>
      <c r="N7" s="11"/>
      <c r="O7" s="11"/>
    </row>
    <row r="8" spans="1:15" s="12" customFormat="1" ht="12" customHeight="1">
      <c r="A8" s="220" t="s">
        <v>24</v>
      </c>
      <c r="B8" s="221" t="s">
        <v>25</v>
      </c>
      <c r="C8" s="221" t="s">
        <v>12</v>
      </c>
      <c r="D8" s="221" t="s">
        <v>12</v>
      </c>
      <c r="E8" s="221" t="s">
        <v>26</v>
      </c>
      <c r="F8" s="287" t="s">
        <v>12</v>
      </c>
      <c r="G8" s="287"/>
      <c r="H8" s="288"/>
      <c r="I8" s="11"/>
      <c r="J8" s="11"/>
      <c r="K8" s="11"/>
      <c r="L8" s="11"/>
      <c r="M8" s="11"/>
      <c r="N8" s="11"/>
      <c r="O8" s="11"/>
    </row>
    <row r="9" spans="1:15" s="12" customFormat="1" ht="12" customHeight="1">
      <c r="A9" s="220" t="s">
        <v>27</v>
      </c>
      <c r="B9" s="221" t="s">
        <v>28</v>
      </c>
      <c r="C9" s="221" t="s">
        <v>29</v>
      </c>
      <c r="D9" s="221" t="s">
        <v>12</v>
      </c>
      <c r="E9" s="221" t="s">
        <v>30</v>
      </c>
      <c r="F9" s="287" t="s">
        <v>12</v>
      </c>
      <c r="G9" s="287"/>
      <c r="H9" s="288"/>
      <c r="I9" s="11"/>
      <c r="J9" s="11"/>
      <c r="K9" s="11"/>
      <c r="L9" s="11"/>
      <c r="M9" s="11"/>
      <c r="N9" s="11"/>
      <c r="O9" s="11"/>
    </row>
    <row r="10" spans="1:15" s="12" customFormat="1" ht="12" customHeight="1" thickBot="1">
      <c r="A10" s="222" t="s">
        <v>31</v>
      </c>
      <c r="B10" s="26" t="s">
        <v>32</v>
      </c>
      <c r="C10" s="26" t="s">
        <v>33</v>
      </c>
      <c r="D10" s="223" t="s">
        <v>12</v>
      </c>
      <c r="E10" s="223" t="s">
        <v>12</v>
      </c>
      <c r="F10" s="281" t="s">
        <v>34</v>
      </c>
      <c r="G10" s="282"/>
      <c r="H10" s="283"/>
      <c r="I10" s="11"/>
      <c r="J10" s="11"/>
      <c r="K10" s="11"/>
      <c r="L10" s="11"/>
      <c r="M10" s="11"/>
      <c r="N10" s="11"/>
      <c r="O10" s="11"/>
    </row>
    <row r="11" spans="1:15" s="12" customFormat="1" ht="15" customHeight="1">
      <c r="A11" s="277" t="s">
        <v>35</v>
      </c>
      <c r="B11" s="278"/>
      <c r="C11" s="278"/>
      <c r="D11" s="279" t="s">
        <v>36</v>
      </c>
      <c r="E11" s="278"/>
      <c r="F11" s="278"/>
      <c r="G11" s="278"/>
      <c r="H11" s="280"/>
      <c r="I11" s="11"/>
      <c r="J11" s="11"/>
      <c r="K11" s="11"/>
      <c r="L11" s="11"/>
      <c r="M11" s="11"/>
      <c r="N11" s="11"/>
      <c r="O11" s="11"/>
    </row>
    <row r="12" spans="1:15" s="12" customFormat="1" ht="12" customHeight="1">
      <c r="A12" s="224" t="s">
        <v>37</v>
      </c>
      <c r="B12" s="225" t="s">
        <v>38</v>
      </c>
      <c r="C12" s="225" t="s">
        <v>39</v>
      </c>
      <c r="D12" s="4" t="s">
        <v>4</v>
      </c>
      <c r="E12" s="225" t="s">
        <v>40</v>
      </c>
      <c r="F12" s="225" t="s">
        <v>41</v>
      </c>
      <c r="G12" s="225" t="s">
        <v>42</v>
      </c>
      <c r="H12" s="226" t="s">
        <v>43</v>
      </c>
      <c r="J12" s="11"/>
      <c r="K12" s="11"/>
      <c r="L12" s="11"/>
      <c r="M12" s="11"/>
      <c r="N12" s="11"/>
      <c r="O12" s="11"/>
    </row>
    <row r="13" spans="1:15" s="12" customFormat="1" ht="14.25" customHeight="1">
      <c r="A13" s="227" t="s">
        <v>44</v>
      </c>
      <c r="B13" s="13"/>
      <c r="C13" s="23"/>
      <c r="D13" s="5" t="s">
        <v>45</v>
      </c>
      <c r="E13" s="228">
        <v>6898</v>
      </c>
      <c r="F13" s="229">
        <v>46812</v>
      </c>
      <c r="G13" s="202">
        <v>4.01</v>
      </c>
      <c r="H13" s="230" t="s">
        <v>46</v>
      </c>
      <c r="J13" s="11"/>
      <c r="K13" s="11"/>
      <c r="L13" s="11"/>
      <c r="M13" s="11"/>
      <c r="N13" s="11"/>
      <c r="O13" s="11"/>
    </row>
    <row r="14" spans="1:15" s="12" customFormat="1" ht="12" customHeight="1">
      <c r="A14" s="231" t="s">
        <v>47</v>
      </c>
      <c r="B14" s="13">
        <v>22744</v>
      </c>
      <c r="C14" s="215">
        <f>B14/$B$41</f>
        <v>0.31070189339089094</v>
      </c>
      <c r="D14" s="6" t="s">
        <v>48</v>
      </c>
      <c r="E14" s="228">
        <v>6315</v>
      </c>
      <c r="F14" s="229">
        <v>47026</v>
      </c>
      <c r="G14" s="202">
        <v>3.94</v>
      </c>
      <c r="H14" s="230" t="s">
        <v>49</v>
      </c>
      <c r="J14" s="11"/>
      <c r="K14" s="11"/>
      <c r="L14" s="11"/>
      <c r="M14" s="11"/>
      <c r="N14" s="11"/>
      <c r="O14" s="11"/>
    </row>
    <row r="15" spans="1:15" s="12" customFormat="1" ht="12" customHeight="1">
      <c r="A15" s="231" t="s">
        <v>50</v>
      </c>
      <c r="B15" s="13">
        <v>123372</v>
      </c>
      <c r="C15" s="215">
        <f t="shared" ref="C15:C21" si="0">B15/$B$41</f>
        <v>1.6853637878746481</v>
      </c>
      <c r="D15" s="5" t="s">
        <v>51</v>
      </c>
      <c r="E15" s="228">
        <v>5235</v>
      </c>
      <c r="F15" s="229">
        <v>46630</v>
      </c>
      <c r="G15" s="202">
        <v>3.82</v>
      </c>
      <c r="H15" s="230" t="s">
        <v>52</v>
      </c>
      <c r="J15" s="11"/>
      <c r="K15" s="11"/>
      <c r="L15" s="11"/>
      <c r="M15" s="11"/>
      <c r="N15" s="11"/>
      <c r="O15" s="11"/>
    </row>
    <row r="16" spans="1:15" s="12" customFormat="1" ht="12" customHeight="1">
      <c r="A16" s="231" t="s">
        <v>53</v>
      </c>
      <c r="B16" s="13">
        <v>11220</v>
      </c>
      <c r="C16" s="215">
        <f t="shared" si="0"/>
        <v>0.15327450069670229</v>
      </c>
      <c r="D16" s="5" t="s">
        <v>54</v>
      </c>
      <c r="E16" s="228">
        <v>5021</v>
      </c>
      <c r="F16" s="229">
        <v>46295</v>
      </c>
      <c r="G16" s="202">
        <v>3.82</v>
      </c>
      <c r="H16" s="230" t="s">
        <v>55</v>
      </c>
      <c r="J16" s="11"/>
      <c r="K16" s="11"/>
      <c r="L16" s="11"/>
      <c r="M16" s="11"/>
      <c r="N16" s="11"/>
      <c r="O16" s="11"/>
    </row>
    <row r="17" spans="1:15" s="12" customFormat="1" ht="12" customHeight="1">
      <c r="A17" s="231" t="s">
        <v>56</v>
      </c>
      <c r="B17" s="13">
        <v>16012</v>
      </c>
      <c r="C17" s="215">
        <f t="shared" si="0"/>
        <v>0.21873719297286959</v>
      </c>
      <c r="D17" s="5" t="s">
        <v>57</v>
      </c>
      <c r="E17" s="228">
        <v>4093</v>
      </c>
      <c r="F17" s="229">
        <v>45930</v>
      </c>
      <c r="G17" s="202">
        <v>4.17</v>
      </c>
      <c r="H17" s="230" t="s">
        <v>58</v>
      </c>
      <c r="J17" s="11"/>
      <c r="K17" s="11"/>
      <c r="L17" s="11"/>
      <c r="M17" s="11"/>
      <c r="N17" s="11"/>
      <c r="O17" s="11"/>
    </row>
    <row r="18" spans="1:15" s="12" customFormat="1" ht="12" customHeight="1">
      <c r="A18" s="231" t="s">
        <v>59</v>
      </c>
      <c r="B18" s="13">
        <v>233477</v>
      </c>
      <c r="C18" s="215">
        <f t="shared" si="0"/>
        <v>3.1894893582142565</v>
      </c>
      <c r="D18" s="5" t="s">
        <v>60</v>
      </c>
      <c r="E18" s="228">
        <v>3075</v>
      </c>
      <c r="F18" s="229">
        <v>46053</v>
      </c>
      <c r="G18" s="202">
        <v>3.82</v>
      </c>
      <c r="H18" s="230" t="s">
        <v>61</v>
      </c>
      <c r="J18" s="11"/>
      <c r="K18" s="11"/>
      <c r="L18" s="11"/>
      <c r="M18" s="11"/>
      <c r="N18" s="11"/>
      <c r="O18" s="11"/>
    </row>
    <row r="19" spans="1:15" s="12" customFormat="1" ht="12" customHeight="1">
      <c r="A19" s="231" t="s">
        <v>62</v>
      </c>
      <c r="B19" s="13">
        <v>30770</v>
      </c>
      <c r="C19" s="215">
        <f t="shared" si="0"/>
        <v>0.42034370645610775</v>
      </c>
      <c r="D19" s="5" t="s">
        <v>63</v>
      </c>
      <c r="E19" s="228">
        <v>2865</v>
      </c>
      <c r="F19" s="229">
        <v>46446</v>
      </c>
      <c r="G19" s="202">
        <v>4</v>
      </c>
      <c r="H19" s="230" t="s">
        <v>64</v>
      </c>
      <c r="J19" s="11"/>
      <c r="K19" s="11"/>
      <c r="L19" s="11"/>
      <c r="M19" s="11"/>
      <c r="N19" s="11"/>
      <c r="O19" s="11"/>
    </row>
    <row r="20" spans="1:15" s="12" customFormat="1" ht="12" customHeight="1">
      <c r="A20" s="231" t="s">
        <v>65</v>
      </c>
      <c r="B20" s="13">
        <v>58642</v>
      </c>
      <c r="C20" s="215">
        <f t="shared" si="0"/>
        <v>0.80109833064670366</v>
      </c>
      <c r="D20" s="5" t="s">
        <v>66</v>
      </c>
      <c r="E20" s="228">
        <v>2717</v>
      </c>
      <c r="F20" s="229">
        <v>45322</v>
      </c>
      <c r="G20" s="202">
        <v>3.93</v>
      </c>
      <c r="H20" s="230" t="s">
        <v>67</v>
      </c>
      <c r="J20" s="11"/>
      <c r="K20" s="11"/>
      <c r="L20" s="11"/>
      <c r="M20" s="11"/>
      <c r="N20" s="11"/>
      <c r="O20" s="11"/>
    </row>
    <row r="21" spans="1:15" s="12" customFormat="1" ht="12" customHeight="1" thickBot="1">
      <c r="A21" s="232" t="s">
        <v>68</v>
      </c>
      <c r="B21" s="15">
        <v>496237</v>
      </c>
      <c r="C21" s="216">
        <f t="shared" si="0"/>
        <v>6.7790087702521786</v>
      </c>
      <c r="D21" s="5" t="s">
        <v>69</v>
      </c>
      <c r="E21" s="228">
        <v>2357</v>
      </c>
      <c r="F21" s="229">
        <v>46477</v>
      </c>
      <c r="G21" s="202">
        <v>3.93</v>
      </c>
      <c r="H21" s="230" t="s">
        <v>70</v>
      </c>
      <c r="J21" s="11"/>
      <c r="K21" s="11"/>
      <c r="L21" s="11"/>
      <c r="M21" s="11"/>
      <c r="N21" s="11"/>
      <c r="O21" s="11"/>
    </row>
    <row r="22" spans="1:15" s="12" customFormat="1" ht="12" customHeight="1" thickTop="1">
      <c r="A22" s="227" t="s">
        <v>71</v>
      </c>
      <c r="B22" s="13"/>
      <c r="C22" s="215"/>
      <c r="D22" s="5" t="s">
        <v>72</v>
      </c>
      <c r="E22" s="228">
        <v>2333</v>
      </c>
      <c r="F22" s="229">
        <v>45930</v>
      </c>
      <c r="G22" s="202">
        <v>3.93</v>
      </c>
      <c r="H22" s="230" t="s">
        <v>73</v>
      </c>
      <c r="J22" s="11"/>
      <c r="K22" s="11"/>
      <c r="L22" s="11"/>
      <c r="M22" s="11"/>
      <c r="N22" s="11"/>
      <c r="O22" s="11"/>
    </row>
    <row r="23" spans="1:15" s="12" customFormat="1" ht="12" customHeight="1">
      <c r="A23" s="231" t="s">
        <v>74</v>
      </c>
      <c r="B23" s="13">
        <f>127278</f>
        <v>127278</v>
      </c>
      <c r="C23" s="23">
        <f>B23/$B$41</f>
        <v>1.7387229857107729</v>
      </c>
      <c r="D23" s="5" t="s">
        <v>75</v>
      </c>
      <c r="E23" s="228">
        <v>2076</v>
      </c>
      <c r="F23" s="229">
        <v>45565</v>
      </c>
      <c r="G23" s="202">
        <v>3.94</v>
      </c>
      <c r="H23" s="230" t="s">
        <v>76</v>
      </c>
      <c r="J23" s="11"/>
      <c r="K23" s="11"/>
      <c r="L23" s="11"/>
      <c r="M23" s="11"/>
      <c r="N23" s="11"/>
      <c r="O23" s="11"/>
    </row>
    <row r="24" spans="1:15" s="12" customFormat="1" ht="12" customHeight="1" thickBot="1">
      <c r="A24" s="231" t="s">
        <v>77</v>
      </c>
      <c r="B24" s="13">
        <v>5647.38</v>
      </c>
      <c r="C24" s="23">
        <f>B24/$B$41</f>
        <v>7.7147892134094703E-2</v>
      </c>
      <c r="D24" s="5"/>
      <c r="E24" s="228"/>
      <c r="F24" s="229"/>
      <c r="G24" s="22"/>
      <c r="H24" s="233"/>
      <c r="I24" s="11"/>
      <c r="J24" s="11"/>
      <c r="K24" s="11"/>
      <c r="L24" s="11"/>
      <c r="M24" s="11"/>
      <c r="N24" s="11"/>
      <c r="O24" s="11"/>
    </row>
    <row r="25" spans="1:15" s="12" customFormat="1" ht="12" customHeight="1">
      <c r="A25" s="231" t="s">
        <v>78</v>
      </c>
      <c r="B25" s="13">
        <v>338741.5</v>
      </c>
      <c r="C25" s="23">
        <f>B25/$B$41</f>
        <v>4.627489686074151</v>
      </c>
      <c r="D25" s="294" t="s">
        <v>79</v>
      </c>
      <c r="E25" s="295"/>
      <c r="F25" s="295"/>
      <c r="G25" s="295"/>
      <c r="H25" s="296"/>
      <c r="I25" s="11"/>
      <c r="J25" s="11"/>
      <c r="K25" s="11"/>
      <c r="L25" s="11"/>
      <c r="M25" s="11"/>
      <c r="N25" s="11"/>
      <c r="O25" s="11"/>
    </row>
    <row r="26" spans="1:15" s="12" customFormat="1" ht="12" customHeight="1">
      <c r="A26" s="231" t="s">
        <v>80</v>
      </c>
      <c r="B26" s="13">
        <v>66999.839999999997</v>
      </c>
      <c r="C26" s="23">
        <f>B26/$B$41</f>
        <v>0.91527335318707137</v>
      </c>
      <c r="D26" s="4" t="s">
        <v>4</v>
      </c>
      <c r="E26" s="225" t="s">
        <v>40</v>
      </c>
      <c r="F26" s="225" t="s">
        <v>41</v>
      </c>
      <c r="G26" s="225" t="s">
        <v>42</v>
      </c>
      <c r="H26" s="226" t="s">
        <v>43</v>
      </c>
      <c r="I26" s="11"/>
      <c r="J26" s="11"/>
      <c r="K26" s="11"/>
      <c r="L26" s="11"/>
      <c r="M26" s="11"/>
      <c r="N26" s="11"/>
      <c r="O26" s="11"/>
    </row>
    <row r="27" spans="1:15" s="12" customFormat="1" ht="12.75" customHeight="1">
      <c r="A27" s="231" t="s">
        <v>81</v>
      </c>
      <c r="B27" s="13">
        <v>25740</v>
      </c>
      <c r="C27" s="23">
        <f>B27/B41</f>
        <v>0.35162973689243465</v>
      </c>
      <c r="D27" s="5" t="s">
        <v>75</v>
      </c>
      <c r="E27" s="228">
        <v>2076</v>
      </c>
      <c r="F27" s="229">
        <v>45565</v>
      </c>
      <c r="G27" s="202">
        <v>3.94</v>
      </c>
      <c r="H27" s="234" t="s">
        <v>76</v>
      </c>
      <c r="I27" s="11"/>
      <c r="J27" s="11"/>
      <c r="K27" s="11"/>
      <c r="L27" s="11"/>
      <c r="M27" s="11"/>
      <c r="N27" s="11"/>
      <c r="O27" s="11"/>
    </row>
    <row r="28" spans="1:15" s="12" customFormat="1" ht="12.75" customHeight="1">
      <c r="A28" s="231" t="s">
        <v>82</v>
      </c>
      <c r="B28" s="13">
        <v>9870.9</v>
      </c>
      <c r="C28" s="23">
        <f>B28/B41</f>
        <v>0.13484467637496242</v>
      </c>
      <c r="D28" s="5" t="s">
        <v>83</v>
      </c>
      <c r="E28" s="228">
        <v>932</v>
      </c>
      <c r="F28" s="229">
        <v>45716</v>
      </c>
      <c r="G28" s="202">
        <v>4.12</v>
      </c>
      <c r="H28" s="234" t="s">
        <v>84</v>
      </c>
      <c r="I28" s="11"/>
      <c r="J28" s="11"/>
      <c r="K28" s="11"/>
      <c r="L28" s="11"/>
      <c r="M28" s="11"/>
      <c r="N28" s="11"/>
      <c r="O28" s="11"/>
    </row>
    <row r="29" spans="1:15" s="12" customFormat="1" ht="12.75" customHeight="1">
      <c r="A29" s="231" t="s">
        <v>65</v>
      </c>
      <c r="B29" s="13">
        <v>44152.41</v>
      </c>
      <c r="C29" s="23">
        <f>B29/B41</f>
        <v>0.6031585202590094</v>
      </c>
      <c r="D29" s="5" t="s">
        <v>85</v>
      </c>
      <c r="E29" s="228">
        <v>1573</v>
      </c>
      <c r="F29" s="229">
        <v>45777</v>
      </c>
      <c r="G29" s="202">
        <v>3.72</v>
      </c>
      <c r="H29" s="234" t="s">
        <v>86</v>
      </c>
      <c r="I29" s="11"/>
      <c r="J29" s="11"/>
      <c r="K29" s="11"/>
      <c r="L29" s="11"/>
      <c r="M29" s="11"/>
      <c r="N29" s="11"/>
      <c r="O29" s="11"/>
    </row>
    <row r="30" spans="1:15" s="12" customFormat="1" ht="12.75" customHeight="1">
      <c r="A30" s="231" t="s">
        <v>87</v>
      </c>
      <c r="B30" s="13">
        <v>64381.599999999999</v>
      </c>
      <c r="C30" s="23">
        <f>B30/B41</f>
        <v>0.87950602442556214</v>
      </c>
      <c r="D30" s="5" t="s">
        <v>88</v>
      </c>
      <c r="E30" s="228">
        <v>1143</v>
      </c>
      <c r="F30" s="229">
        <v>45777</v>
      </c>
      <c r="G30" s="202">
        <v>3.77</v>
      </c>
      <c r="H30" s="234" t="s">
        <v>89</v>
      </c>
      <c r="I30" s="11"/>
      <c r="J30" s="11"/>
      <c r="K30" s="11"/>
      <c r="L30" s="11"/>
      <c r="M30" s="11"/>
      <c r="N30" s="11"/>
      <c r="O30" s="11"/>
    </row>
    <row r="31" spans="1:15" s="12" customFormat="1" ht="12" customHeight="1">
      <c r="A31" s="231" t="s">
        <v>90</v>
      </c>
      <c r="B31" s="13">
        <v>50568.04</v>
      </c>
      <c r="C31" s="23">
        <f>B31/B41</f>
        <v>0.6908013442255676</v>
      </c>
      <c r="D31" s="5" t="s">
        <v>91</v>
      </c>
      <c r="E31" s="228">
        <v>1469</v>
      </c>
      <c r="F31" s="229">
        <v>45838</v>
      </c>
      <c r="G31" s="202">
        <v>4.0599999999999996</v>
      </c>
      <c r="H31" s="234" t="s">
        <v>92</v>
      </c>
      <c r="I31" s="11"/>
      <c r="J31" s="11"/>
      <c r="K31" s="11"/>
      <c r="L31" s="11"/>
      <c r="M31" s="11"/>
      <c r="N31" s="11"/>
      <c r="O31" s="11"/>
    </row>
    <row r="32" spans="1:15" s="12" customFormat="1" ht="12" customHeight="1">
      <c r="A32" s="231" t="s">
        <v>93</v>
      </c>
      <c r="B32" s="13">
        <v>211011</v>
      </c>
      <c r="C32" s="23">
        <f>B32/B41</f>
        <v>2.8825851752684355</v>
      </c>
      <c r="D32" s="5" t="s">
        <v>57</v>
      </c>
      <c r="E32" s="228">
        <v>4093</v>
      </c>
      <c r="F32" s="229">
        <v>45930</v>
      </c>
      <c r="G32" s="202">
        <v>4.17</v>
      </c>
      <c r="H32" s="230" t="s">
        <v>58</v>
      </c>
      <c r="I32" s="11"/>
      <c r="J32" s="11"/>
      <c r="K32" s="11"/>
      <c r="L32" s="11"/>
      <c r="M32" s="11"/>
      <c r="N32" s="11"/>
      <c r="O32" s="11"/>
    </row>
    <row r="33" spans="1:15" s="12" customFormat="1" ht="12" customHeight="1">
      <c r="A33" s="231" t="s">
        <v>94</v>
      </c>
      <c r="B33" s="13">
        <v>257884.79999999999</v>
      </c>
      <c r="C33" s="23">
        <f>B33/B41</f>
        <v>3.5229201387940217</v>
      </c>
      <c r="D33" s="5" t="s">
        <v>72</v>
      </c>
      <c r="E33" s="228">
        <v>2333</v>
      </c>
      <c r="F33" s="229">
        <v>45930</v>
      </c>
      <c r="G33" s="202">
        <v>3.93</v>
      </c>
      <c r="H33" s="230" t="s">
        <v>73</v>
      </c>
      <c r="I33" s="11"/>
      <c r="J33" s="11"/>
      <c r="K33" s="11"/>
      <c r="L33" s="11"/>
      <c r="M33" s="11"/>
      <c r="N33" s="11"/>
      <c r="O33" s="11"/>
    </row>
    <row r="34" spans="1:15" s="12" customFormat="1" ht="12" customHeight="1">
      <c r="A34" s="231" t="s">
        <v>95</v>
      </c>
      <c r="B34" s="13">
        <v>404371.72</v>
      </c>
      <c r="C34" s="23">
        <f>B34/B41</f>
        <v>5.5240528947296514</v>
      </c>
      <c r="D34" s="5"/>
      <c r="E34" s="228"/>
      <c r="F34" s="229"/>
      <c r="G34" s="202"/>
      <c r="H34" s="230"/>
      <c r="I34" s="11"/>
      <c r="J34" s="11"/>
      <c r="K34" s="11"/>
      <c r="L34" s="11"/>
      <c r="M34" s="11"/>
      <c r="N34" s="11"/>
      <c r="O34" s="11"/>
    </row>
    <row r="35" spans="1:15" s="12" customFormat="1" ht="12" customHeight="1" thickBot="1">
      <c r="A35" s="235" t="s">
        <v>96</v>
      </c>
      <c r="B35" s="15">
        <f>SUM(B21:B34)-373623.41</f>
        <v>1729260.78</v>
      </c>
      <c r="C35" s="24">
        <f>B35/$B$41</f>
        <v>23.623135706674681</v>
      </c>
      <c r="D35" s="5"/>
      <c r="E35" s="228"/>
      <c r="F35" s="229"/>
      <c r="G35" s="202"/>
      <c r="H35" s="234"/>
      <c r="I35" s="11"/>
      <c r="J35" s="11"/>
      <c r="K35" s="11"/>
      <c r="L35" s="11"/>
      <c r="M35" s="11"/>
      <c r="N35" s="11"/>
      <c r="O35" s="11"/>
    </row>
    <row r="36" spans="1:15" s="12" customFormat="1" ht="12" customHeight="1" thickTop="1">
      <c r="A36" s="231" t="s">
        <v>97</v>
      </c>
      <c r="B36" s="13">
        <v>0</v>
      </c>
      <c r="C36" s="23">
        <f>B36/$B$41</f>
        <v>0</v>
      </c>
      <c r="D36" s="5"/>
      <c r="E36" s="228"/>
      <c r="F36" s="229"/>
      <c r="G36" s="202"/>
      <c r="H36" s="234"/>
      <c r="I36" s="11"/>
      <c r="J36" s="11"/>
      <c r="K36" s="11"/>
      <c r="L36" s="11"/>
      <c r="M36" s="11"/>
      <c r="N36" s="11"/>
      <c r="O36" s="11"/>
    </row>
    <row r="37" spans="1:15" s="12" customFormat="1" ht="11.25" customHeight="1">
      <c r="A37" s="231" t="s">
        <v>98</v>
      </c>
      <c r="B37" s="236">
        <f>SUM(B35:B36)</f>
        <v>1729260.78</v>
      </c>
      <c r="C37" s="14">
        <f>B37/$B$41</f>
        <v>23.623135706674681</v>
      </c>
      <c r="D37" s="5"/>
      <c r="E37" s="228"/>
      <c r="F37" s="229"/>
      <c r="G37" s="22"/>
      <c r="H37" s="237"/>
      <c r="I37" s="11"/>
      <c r="J37" s="11"/>
      <c r="K37" s="11"/>
      <c r="L37" s="11"/>
      <c r="M37" s="11"/>
      <c r="N37" s="11"/>
      <c r="O37" s="11"/>
    </row>
    <row r="38" spans="1:15" s="12" customFormat="1" ht="12" customHeight="1">
      <c r="A38" s="238" t="s">
        <v>99</v>
      </c>
      <c r="B38" s="213">
        <v>69924.86</v>
      </c>
      <c r="C38" s="214">
        <f>B38/B41</f>
        <v>0.95523155105051771</v>
      </c>
      <c r="D38" s="31" t="s">
        <v>100</v>
      </c>
      <c r="E38" s="228">
        <v>24</v>
      </c>
      <c r="F38" s="239"/>
      <c r="G38" s="32"/>
      <c r="H38" s="237"/>
      <c r="I38" s="11"/>
      <c r="J38" s="11"/>
      <c r="K38" s="11"/>
      <c r="L38" s="11"/>
      <c r="M38" s="11"/>
      <c r="N38" s="11"/>
      <c r="O38" s="11"/>
    </row>
    <row r="39" spans="1:15" s="12" customFormat="1" ht="12" customHeight="1" thickBot="1">
      <c r="A39" s="306"/>
      <c r="B39" s="307"/>
      <c r="C39" s="308"/>
      <c r="D39" s="31" t="s">
        <v>101</v>
      </c>
      <c r="E39" s="228">
        <v>3</v>
      </c>
      <c r="F39" s="239"/>
      <c r="G39" s="32"/>
      <c r="H39" s="237"/>
      <c r="I39" s="11"/>
      <c r="J39" s="11"/>
      <c r="K39" s="11"/>
      <c r="L39" s="11"/>
      <c r="M39" s="11"/>
      <c r="N39" s="11"/>
      <c r="O39" s="11"/>
    </row>
    <row r="40" spans="1:15" s="12" customFormat="1" ht="12" customHeight="1" thickBot="1">
      <c r="A40" s="277" t="s">
        <v>102</v>
      </c>
      <c r="B40" s="278"/>
      <c r="C40" s="309"/>
      <c r="D40" s="33"/>
      <c r="E40" s="228"/>
      <c r="F40" s="229"/>
      <c r="G40" s="229"/>
      <c r="H40" s="230"/>
      <c r="I40" s="11"/>
      <c r="J40" s="11"/>
      <c r="K40" s="11"/>
      <c r="L40" s="11"/>
      <c r="M40" s="11"/>
      <c r="N40" s="11"/>
      <c r="O40" s="11"/>
    </row>
    <row r="41" spans="1:15" s="12" customFormat="1" ht="12" customHeight="1">
      <c r="A41" s="240" t="s">
        <v>103</v>
      </c>
      <c r="B41" s="228">
        <v>73202</v>
      </c>
      <c r="C41" s="41"/>
      <c r="D41" s="295" t="s">
        <v>104</v>
      </c>
      <c r="E41" s="295"/>
      <c r="F41" s="295"/>
      <c r="G41" s="295"/>
      <c r="H41" s="296"/>
      <c r="I41" s="11"/>
      <c r="J41" s="11"/>
      <c r="K41" s="11"/>
      <c r="L41" s="11"/>
      <c r="M41" s="11"/>
      <c r="N41" s="11"/>
      <c r="O41" s="11"/>
    </row>
    <row r="42" spans="1:15" s="12" customFormat="1" ht="12" customHeight="1">
      <c r="A42" s="240" t="s">
        <v>105</v>
      </c>
      <c r="B42" s="241">
        <v>1.21</v>
      </c>
      <c r="C42" s="41"/>
      <c r="D42" s="225" t="s">
        <v>106</v>
      </c>
      <c r="E42" s="225" t="s">
        <v>40</v>
      </c>
      <c r="F42" s="229"/>
      <c r="G42" s="225" t="s">
        <v>106</v>
      </c>
      <c r="H42" s="226" t="s">
        <v>40</v>
      </c>
      <c r="I42" s="11"/>
      <c r="J42" s="11"/>
      <c r="K42" s="11"/>
      <c r="L42" s="11"/>
      <c r="M42" s="11"/>
      <c r="N42" s="11"/>
      <c r="O42" s="11"/>
    </row>
    <row r="43" spans="1:15" s="12" customFormat="1" ht="12" customHeight="1">
      <c r="A43" s="240" t="s">
        <v>107</v>
      </c>
      <c r="B43" s="242">
        <v>0.72</v>
      </c>
      <c r="C43" s="41"/>
      <c r="D43" s="243">
        <v>110</v>
      </c>
      <c r="E43" s="228">
        <v>2457</v>
      </c>
      <c r="F43" s="229"/>
      <c r="G43" s="243">
        <v>680</v>
      </c>
      <c r="H43" s="244">
        <v>2028</v>
      </c>
      <c r="I43" s="11"/>
      <c r="J43" s="11"/>
      <c r="K43" s="11"/>
      <c r="L43" s="11"/>
      <c r="M43" s="11"/>
      <c r="N43" s="11"/>
      <c r="O43" s="11"/>
    </row>
    <row r="44" spans="1:15" s="12" customFormat="1" ht="12" customHeight="1">
      <c r="A44" s="240" t="s">
        <v>108</v>
      </c>
      <c r="B44" s="242">
        <v>0.28000000000000003</v>
      </c>
      <c r="C44" s="41"/>
      <c r="D44" s="243">
        <v>528</v>
      </c>
      <c r="E44" s="228">
        <v>1379</v>
      </c>
      <c r="F44" s="229"/>
      <c r="G44" s="243">
        <v>708</v>
      </c>
      <c r="H44" s="244">
        <v>1669</v>
      </c>
      <c r="I44" s="11"/>
      <c r="J44" s="11"/>
      <c r="K44" s="11"/>
      <c r="L44" s="11"/>
      <c r="M44" s="11"/>
      <c r="N44" s="11"/>
      <c r="O44" s="11"/>
    </row>
    <row r="45" spans="1:15" s="12" customFormat="1" ht="12" customHeight="1">
      <c r="A45" s="245" t="s">
        <v>109</v>
      </c>
      <c r="B45" s="243" t="s">
        <v>110</v>
      </c>
      <c r="C45" s="41"/>
      <c r="D45" s="243">
        <v>538</v>
      </c>
      <c r="E45" s="228">
        <v>2047</v>
      </c>
      <c r="F45" s="246"/>
      <c r="G45" s="243">
        <v>710</v>
      </c>
      <c r="H45" s="244">
        <v>754</v>
      </c>
      <c r="I45" s="11"/>
      <c r="J45" s="11"/>
      <c r="K45" s="11"/>
      <c r="L45" s="11"/>
      <c r="M45" s="11"/>
      <c r="N45" s="11"/>
      <c r="O45" s="11"/>
    </row>
    <row r="46" spans="1:15" s="12" customFormat="1" ht="12" customHeight="1">
      <c r="A46" s="247"/>
      <c r="B46" s="243"/>
      <c r="C46" s="17"/>
      <c r="D46" s="243">
        <v>570</v>
      </c>
      <c r="E46" s="228">
        <v>3110</v>
      </c>
      <c r="F46" s="229"/>
      <c r="G46" s="243">
        <v>725</v>
      </c>
      <c r="H46" s="244">
        <v>1216</v>
      </c>
      <c r="I46" s="11"/>
      <c r="J46" s="11"/>
      <c r="K46" s="11"/>
      <c r="L46" s="11"/>
      <c r="M46" s="11"/>
      <c r="N46" s="11"/>
      <c r="O46" s="11"/>
    </row>
    <row r="47" spans="1:15" s="12" customFormat="1" ht="12" customHeight="1">
      <c r="A47" s="247"/>
      <c r="B47" s="243"/>
      <c r="C47" s="17"/>
      <c r="D47" s="243">
        <v>655</v>
      </c>
      <c r="E47" s="228">
        <v>872</v>
      </c>
      <c r="F47" s="229"/>
      <c r="G47" s="243">
        <v>702</v>
      </c>
      <c r="H47" s="244">
        <v>1556</v>
      </c>
      <c r="I47" s="11"/>
      <c r="J47" s="11"/>
      <c r="K47" s="11"/>
      <c r="L47" s="11"/>
      <c r="M47" s="11"/>
      <c r="N47" s="11"/>
      <c r="O47" s="11"/>
    </row>
    <row r="48" spans="1:15" s="12" customFormat="1" ht="12" customHeight="1">
      <c r="A48" s="248"/>
      <c r="B48" s="243"/>
      <c r="C48" s="17"/>
      <c r="D48" s="243"/>
      <c r="E48" s="228"/>
      <c r="F48" s="229"/>
      <c r="G48" s="243"/>
      <c r="H48" s="244"/>
      <c r="I48" s="11"/>
      <c r="J48" s="11"/>
      <c r="K48" s="11"/>
      <c r="L48" s="11"/>
      <c r="M48" s="11"/>
      <c r="N48" s="11"/>
      <c r="O48" s="11"/>
    </row>
    <row r="49" spans="1:15" s="12" customFormat="1" ht="12" customHeight="1" thickBot="1">
      <c r="A49" s="247"/>
      <c r="B49" s="243"/>
      <c r="C49" s="17"/>
      <c r="D49" s="34" t="s">
        <v>111</v>
      </c>
      <c r="E49" s="35">
        <f>SUM(E42:E48)</f>
        <v>9865</v>
      </c>
      <c r="F49" s="28"/>
      <c r="G49" s="28" t="s">
        <v>112</v>
      </c>
      <c r="H49" s="249">
        <f>H43+H44+H45+H46+H47</f>
        <v>7223</v>
      </c>
      <c r="I49" s="11"/>
      <c r="J49" s="11"/>
      <c r="K49" s="11"/>
      <c r="L49" s="11"/>
      <c r="M49" s="11"/>
      <c r="N49" s="11"/>
      <c r="O49" s="11"/>
    </row>
    <row r="50" spans="1:15" s="12" customFormat="1" ht="15.75" customHeight="1" thickTop="1" thickBot="1">
      <c r="A50" s="247"/>
      <c r="B50" s="243"/>
      <c r="C50" s="17"/>
      <c r="D50" s="27"/>
      <c r="E50" s="228"/>
      <c r="F50" s="229"/>
      <c r="G50" s="250" t="s">
        <v>113</v>
      </c>
      <c r="H50" s="251">
        <f>E49+H49</f>
        <v>17088</v>
      </c>
      <c r="I50" s="11"/>
      <c r="J50" s="11"/>
      <c r="K50" s="11"/>
      <c r="L50" s="11"/>
      <c r="M50" s="11"/>
      <c r="N50" s="11"/>
      <c r="O50" s="11"/>
    </row>
    <row r="51" spans="1:15" ht="12.75" hidden="1" customHeight="1">
      <c r="A51" s="247"/>
      <c r="B51" s="243"/>
      <c r="C51" s="17"/>
      <c r="D51" s="252"/>
      <c r="E51" s="252"/>
      <c r="F51" s="252"/>
      <c r="G51" s="252"/>
      <c r="H51" s="253"/>
    </row>
    <row r="52" spans="1:15" ht="15" customHeight="1" thickBot="1">
      <c r="A52" s="254" t="s">
        <v>114</v>
      </c>
      <c r="B52" s="42"/>
      <c r="C52" s="42"/>
      <c r="D52" s="42"/>
      <c r="E52" s="42"/>
      <c r="F52" s="42"/>
      <c r="G52" s="42"/>
      <c r="H52" s="255"/>
    </row>
    <row r="53" spans="1:15" ht="12.75" customHeight="1">
      <c r="A53" s="297" t="s">
        <v>115</v>
      </c>
      <c r="B53" s="298"/>
      <c r="C53" s="299"/>
      <c r="D53" s="312" t="s">
        <v>116</v>
      </c>
      <c r="E53" s="313"/>
      <c r="F53" s="313"/>
      <c r="G53" s="313"/>
      <c r="H53" s="314"/>
    </row>
    <row r="54" spans="1:15">
      <c r="A54" s="256" t="s">
        <v>117</v>
      </c>
      <c r="B54" s="39" t="s">
        <v>118</v>
      </c>
      <c r="C54" s="40"/>
      <c r="D54" s="25" t="s">
        <v>119</v>
      </c>
      <c r="E54" s="39" t="s">
        <v>5</v>
      </c>
      <c r="F54" s="39"/>
      <c r="G54" s="39"/>
      <c r="H54" s="253"/>
    </row>
    <row r="55" spans="1:15">
      <c r="A55" s="256" t="s">
        <v>120</v>
      </c>
      <c r="B55" s="39">
        <v>204</v>
      </c>
      <c r="C55" s="40"/>
      <c r="D55" s="25" t="s">
        <v>121</v>
      </c>
      <c r="E55" s="39">
        <v>8</v>
      </c>
      <c r="F55" s="39"/>
      <c r="G55" s="257"/>
      <c r="H55" s="253"/>
    </row>
    <row r="56" spans="1:15">
      <c r="A56" s="256" t="s">
        <v>122</v>
      </c>
      <c r="B56" s="39" t="s">
        <v>123</v>
      </c>
      <c r="C56" s="40"/>
      <c r="D56" s="25" t="s">
        <v>124</v>
      </c>
      <c r="E56" s="39">
        <v>1967</v>
      </c>
      <c r="F56" s="39"/>
      <c r="G56" s="39"/>
      <c r="H56" s="253"/>
    </row>
    <row r="57" spans="1:15">
      <c r="A57" s="256" t="s">
        <v>125</v>
      </c>
      <c r="B57" s="39" t="s">
        <v>126</v>
      </c>
      <c r="C57" s="40"/>
      <c r="D57" s="25" t="s">
        <v>127</v>
      </c>
      <c r="E57" s="39" t="s">
        <v>128</v>
      </c>
      <c r="F57" s="39"/>
      <c r="G57" s="39"/>
      <c r="H57" s="253"/>
    </row>
    <row r="58" spans="1:15">
      <c r="A58" s="256" t="s">
        <v>129</v>
      </c>
      <c r="B58" s="258">
        <v>130</v>
      </c>
      <c r="C58" s="40"/>
      <c r="D58" s="25" t="s">
        <v>130</v>
      </c>
      <c r="E58" s="39" t="s">
        <v>131</v>
      </c>
      <c r="F58" s="39"/>
      <c r="G58" s="39"/>
      <c r="H58" s="253"/>
    </row>
    <row r="59" spans="1:15" ht="13.5" thickBot="1">
      <c r="A59" s="259" t="s">
        <v>132</v>
      </c>
      <c r="B59" s="36">
        <v>90</v>
      </c>
      <c r="C59" s="16"/>
      <c r="D59" s="25" t="s">
        <v>133</v>
      </c>
      <c r="E59" s="39" t="s">
        <v>134</v>
      </c>
      <c r="F59" s="39"/>
      <c r="G59" s="39"/>
      <c r="H59" s="253"/>
    </row>
    <row r="60" spans="1:15">
      <c r="A60" s="297" t="s">
        <v>135</v>
      </c>
      <c r="B60" s="298"/>
      <c r="C60" s="299"/>
      <c r="D60" s="25" t="s">
        <v>136</v>
      </c>
      <c r="E60" s="39" t="s">
        <v>134</v>
      </c>
      <c r="F60" s="39"/>
      <c r="G60" s="39"/>
      <c r="H60" s="253"/>
    </row>
    <row r="61" spans="1:15">
      <c r="A61" s="256" t="s">
        <v>137</v>
      </c>
      <c r="B61" s="39" t="s">
        <v>138</v>
      </c>
      <c r="C61" s="40"/>
      <c r="D61" s="25" t="s">
        <v>139</v>
      </c>
      <c r="E61" s="39" t="s">
        <v>140</v>
      </c>
      <c r="F61" s="39"/>
      <c r="G61" s="39"/>
      <c r="H61" s="253"/>
    </row>
    <row r="62" spans="1:15" ht="13.5" thickBot="1">
      <c r="A62" s="256" t="s">
        <v>141</v>
      </c>
      <c r="B62" s="39" t="s">
        <v>142</v>
      </c>
      <c r="C62" s="38"/>
      <c r="D62" s="20" t="s">
        <v>143</v>
      </c>
      <c r="E62" s="21" t="s">
        <v>144</v>
      </c>
      <c r="F62" s="19"/>
      <c r="G62" s="19"/>
      <c r="H62" s="260"/>
    </row>
    <row r="63" spans="1:15" ht="13.5" thickBot="1">
      <c r="A63" s="259" t="s">
        <v>145</v>
      </c>
      <c r="B63" s="21" t="s">
        <v>146</v>
      </c>
      <c r="C63" s="18"/>
      <c r="D63" s="300" t="s">
        <v>147</v>
      </c>
      <c r="E63" s="310"/>
      <c r="F63" s="310"/>
      <c r="G63" s="310"/>
      <c r="H63" s="311"/>
    </row>
    <row r="64" spans="1:15">
      <c r="A64" s="297" t="s">
        <v>148</v>
      </c>
      <c r="B64" s="298"/>
      <c r="C64" s="298"/>
      <c r="D64" s="25" t="s">
        <v>149</v>
      </c>
      <c r="E64" s="303" t="s">
        <v>150</v>
      </c>
      <c r="F64" s="304"/>
      <c r="G64" s="304"/>
      <c r="H64" s="305"/>
    </row>
    <row r="65" spans="1:8">
      <c r="A65" s="256" t="s">
        <v>151</v>
      </c>
      <c r="B65" s="39" t="s">
        <v>152</v>
      </c>
      <c r="C65" s="38"/>
      <c r="D65" s="25" t="s">
        <v>153</v>
      </c>
      <c r="E65" s="39" t="s">
        <v>154</v>
      </c>
      <c r="F65" s="39"/>
      <c r="G65" s="39"/>
      <c r="H65" s="261"/>
    </row>
    <row r="66" spans="1:8">
      <c r="A66" s="256" t="s">
        <v>155</v>
      </c>
      <c r="B66" s="39" t="s">
        <v>156</v>
      </c>
      <c r="C66" s="38"/>
      <c r="D66" s="25" t="s">
        <v>157</v>
      </c>
      <c r="E66" s="39" t="s">
        <v>158</v>
      </c>
      <c r="F66" s="39"/>
      <c r="G66" s="39"/>
      <c r="H66" s="261"/>
    </row>
    <row r="67" spans="1:8" ht="13.5" thickBot="1">
      <c r="A67" s="256" t="s">
        <v>159</v>
      </c>
      <c r="B67" s="39" t="s">
        <v>160</v>
      </c>
      <c r="C67" s="40"/>
      <c r="D67" s="29" t="s">
        <v>161</v>
      </c>
      <c r="E67" s="30" t="s">
        <v>162</v>
      </c>
      <c r="F67" s="30"/>
      <c r="G67" s="30"/>
      <c r="H67" s="262"/>
    </row>
    <row r="68" spans="1:8" ht="13.5" thickBot="1">
      <c r="A68" s="256" t="s">
        <v>163</v>
      </c>
      <c r="B68" s="39" t="s">
        <v>164</v>
      </c>
      <c r="C68" s="40"/>
      <c r="D68" s="300" t="s">
        <v>165</v>
      </c>
      <c r="E68" s="301"/>
      <c r="F68" s="301"/>
      <c r="G68" s="301"/>
      <c r="H68" s="302"/>
    </row>
    <row r="69" spans="1:8">
      <c r="A69" s="297" t="s">
        <v>166</v>
      </c>
      <c r="B69" s="298"/>
      <c r="C69" s="299"/>
      <c r="D69" s="25" t="s">
        <v>167</v>
      </c>
      <c r="E69" s="39" t="s">
        <v>168</v>
      </c>
      <c r="F69" s="39"/>
      <c r="G69" s="39"/>
      <c r="H69" s="261"/>
    </row>
    <row r="70" spans="1:8">
      <c r="A70" s="256" t="s">
        <v>169</v>
      </c>
      <c r="B70" s="39" t="s">
        <v>170</v>
      </c>
      <c r="C70" s="37"/>
      <c r="D70" s="39" t="s">
        <v>171</v>
      </c>
      <c r="E70" s="39" t="s">
        <v>168</v>
      </c>
      <c r="F70" s="39"/>
      <c r="G70" s="39"/>
      <c r="H70" s="261"/>
    </row>
    <row r="71" spans="1:8" ht="13.5" thickBot="1">
      <c r="A71" s="256" t="s">
        <v>172</v>
      </c>
      <c r="B71" s="39" t="s">
        <v>173</v>
      </c>
      <c r="C71" s="37"/>
      <c r="D71" s="25"/>
      <c r="E71" s="39"/>
      <c r="F71" s="39"/>
      <c r="G71" s="39"/>
      <c r="H71" s="261"/>
    </row>
    <row r="72" spans="1:8">
      <c r="A72" s="297" t="s">
        <v>174</v>
      </c>
      <c r="B72" s="298"/>
      <c r="C72" s="299"/>
      <c r="D72" s="39"/>
      <c r="E72" s="39"/>
      <c r="F72" s="39"/>
      <c r="G72" s="39"/>
      <c r="H72" s="261"/>
    </row>
    <row r="73" spans="1:8">
      <c r="A73" s="256" t="s">
        <v>175</v>
      </c>
      <c r="B73" s="39"/>
      <c r="C73" s="40"/>
      <c r="D73" s="39"/>
      <c r="E73" s="39"/>
      <c r="F73" s="39"/>
      <c r="G73" s="39"/>
      <c r="H73" s="261"/>
    </row>
    <row r="74" spans="1:8">
      <c r="A74" s="256" t="s">
        <v>176</v>
      </c>
      <c r="B74" s="39"/>
      <c r="C74" s="40"/>
      <c r="D74" s="39"/>
      <c r="E74" s="39"/>
      <c r="F74" s="39"/>
      <c r="G74" s="39"/>
      <c r="H74" s="261"/>
    </row>
    <row r="75" spans="1:8">
      <c r="A75" s="263" t="s">
        <v>177</v>
      </c>
      <c r="C75" s="7"/>
      <c r="D75" s="39"/>
      <c r="E75" s="39"/>
      <c r="F75" s="39"/>
      <c r="G75" s="39"/>
      <c r="H75" s="261"/>
    </row>
    <row r="76" spans="1:8">
      <c r="A76" s="256" t="s">
        <v>178</v>
      </c>
      <c r="B76" s="39"/>
      <c r="C76" s="40"/>
      <c r="D76" s="39"/>
      <c r="E76" s="39"/>
      <c r="F76" s="39"/>
      <c r="G76" s="39"/>
      <c r="H76" s="261"/>
    </row>
    <row r="77" spans="1:8">
      <c r="A77" s="263"/>
      <c r="B77" s="39"/>
      <c r="C77" s="40"/>
      <c r="D77" s="39"/>
      <c r="E77" s="39"/>
      <c r="F77" s="39"/>
      <c r="G77" s="39"/>
      <c r="H77" s="261"/>
    </row>
    <row r="78" spans="1:8" ht="13.5" thickBot="1">
      <c r="A78" s="264"/>
      <c r="B78" s="265"/>
      <c r="C78" s="266"/>
      <c r="D78" s="267"/>
      <c r="E78" s="267"/>
      <c r="F78" s="267"/>
      <c r="G78" s="267"/>
      <c r="H78" s="268"/>
    </row>
    <row r="79" spans="1:8" ht="6.75" customHeight="1">
      <c r="C79" s="8"/>
    </row>
    <row r="80" spans="1:8">
      <c r="A80" s="25"/>
      <c r="B80" s="39"/>
      <c r="C80" s="38"/>
    </row>
    <row r="81" spans="1:3" ht="6.75" customHeight="1">
      <c r="C81" s="8"/>
    </row>
    <row r="82" spans="1:3">
      <c r="C82" s="8"/>
    </row>
    <row r="83" spans="1:3" ht="6.75" customHeight="1">
      <c r="C83" s="8"/>
    </row>
    <row r="84" spans="1:3">
      <c r="C84" s="8"/>
    </row>
    <row r="85" spans="1:3" ht="6.75" customHeight="1">
      <c r="A85" s="9"/>
      <c r="B85" s="9"/>
      <c r="C85" s="10"/>
    </row>
    <row r="87" spans="1:3" ht="3.75" customHeight="1"/>
  </sheetData>
  <mergeCells count="25">
    <mergeCell ref="D25:H25"/>
    <mergeCell ref="F7:H7"/>
    <mergeCell ref="F9:H9"/>
    <mergeCell ref="A72:C72"/>
    <mergeCell ref="A60:C60"/>
    <mergeCell ref="A64:C64"/>
    <mergeCell ref="A69:C69"/>
    <mergeCell ref="D41:H41"/>
    <mergeCell ref="D68:H68"/>
    <mergeCell ref="E64:H64"/>
    <mergeCell ref="A39:C39"/>
    <mergeCell ref="A40:C40"/>
    <mergeCell ref="D63:H63"/>
    <mergeCell ref="D53:H53"/>
    <mergeCell ref="A53:C53"/>
    <mergeCell ref="A1:H1"/>
    <mergeCell ref="A11:C11"/>
    <mergeCell ref="D11:H11"/>
    <mergeCell ref="F10:H10"/>
    <mergeCell ref="A3:H3"/>
    <mergeCell ref="F8:H8"/>
    <mergeCell ref="A2:H2"/>
    <mergeCell ref="F4:H4"/>
    <mergeCell ref="F5:H5"/>
    <mergeCell ref="F6:H6"/>
  </mergeCells>
  <phoneticPr fontId="8" type="noConversion"/>
  <hyperlinks>
    <hyperlink ref="F7" r:id="rId1" xr:uid="{00000000-0004-0000-0000-000000000000}"/>
    <hyperlink ref="F5" r:id="rId2" xr:uid="{00000000-0004-0000-0000-000003000000}"/>
    <hyperlink ref="F10" r:id="rId3" xr:uid="{45A536EE-8637-475D-B3EC-77320C64D8FF}"/>
    <hyperlink ref="F6" r:id="rId4" xr:uid="{A9C4611E-D815-4C06-9AD5-037452F89CEB}"/>
  </hyperlinks>
  <printOptions horizontalCentered="1" verticalCentered="1"/>
  <pageMargins left="0.5" right="0.5" top="0.5" bottom="0.5" header="0" footer="0"/>
  <pageSetup scale="74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9B56-24AB-4F7A-AF73-2B265860B76B}">
  <sheetPr>
    <pageSetUpPr fitToPage="1"/>
  </sheetPr>
  <dimension ref="A2:AM69"/>
  <sheetViews>
    <sheetView tabSelected="1" zoomScale="70" zoomScaleNormal="70" workbookViewId="0">
      <selection activeCell="K99" sqref="K99"/>
    </sheetView>
  </sheetViews>
  <sheetFormatPr defaultColWidth="5.7109375" defaultRowHeight="12.75"/>
  <cols>
    <col min="1" max="1" width="17.140625" style="201" customWidth="1"/>
    <col min="2" max="2" width="8.7109375" style="47" customWidth="1"/>
    <col min="3" max="3" width="4" style="47" customWidth="1"/>
    <col min="4" max="4" width="7.7109375" style="47" customWidth="1"/>
    <col min="5" max="5" width="9" style="47" customWidth="1"/>
    <col min="6" max="6" width="13.5703125" style="47" customWidth="1"/>
    <col min="7" max="7" width="7.7109375" style="47" customWidth="1"/>
    <col min="8" max="8" width="10.140625" style="47" customWidth="1"/>
    <col min="9" max="9" width="22.28515625" style="47" customWidth="1"/>
    <col min="10" max="10" width="6.85546875" style="47" customWidth="1"/>
    <col min="11" max="11" width="19.5703125" style="47" customWidth="1"/>
    <col min="12" max="12" width="11.42578125" style="47" customWidth="1"/>
    <col min="13" max="13" width="11.7109375" style="47" customWidth="1"/>
    <col min="14" max="14" width="8" style="47" customWidth="1"/>
    <col min="15" max="15" width="8.5703125" style="47" bestFit="1" customWidth="1"/>
    <col min="16" max="16" width="8.28515625" style="47" customWidth="1"/>
    <col min="17" max="17" width="9.28515625" style="47" customWidth="1"/>
    <col min="18" max="18" width="10" style="47" customWidth="1"/>
    <col min="19" max="19" width="11.42578125" style="47" customWidth="1"/>
    <col min="20" max="20" width="11.5703125" style="47" customWidth="1"/>
    <col min="21" max="21" width="11" style="47" customWidth="1"/>
    <col min="22" max="22" width="9.7109375" style="47" customWidth="1"/>
    <col min="23" max="24" width="6.85546875" style="47" customWidth="1"/>
    <col min="25" max="25" width="14.140625" style="47" customWidth="1"/>
    <col min="26" max="26" width="11.5703125" style="47" customWidth="1"/>
    <col min="27" max="27" width="6.85546875" style="47" customWidth="1"/>
    <col min="28" max="28" width="12" style="47" customWidth="1"/>
    <col min="29" max="29" width="6.85546875" style="47" customWidth="1"/>
    <col min="30" max="30" width="10.42578125" style="47" customWidth="1"/>
    <col min="31" max="31" width="10.140625" style="47" customWidth="1"/>
    <col min="32" max="32" width="3.42578125" style="47" customWidth="1"/>
    <col min="33" max="33" width="14" style="108" bestFit="1" customWidth="1"/>
    <col min="34" max="34" width="1.140625" style="108" customWidth="1"/>
    <col min="35" max="35" width="14.7109375" style="108" bestFit="1" customWidth="1"/>
    <col min="36" max="36" width="2" style="108" customWidth="1"/>
    <col min="37" max="37" width="13.28515625" style="108" bestFit="1" customWidth="1"/>
    <col min="38" max="38" width="8.85546875" style="47" customWidth="1"/>
    <col min="39" max="41" width="5.7109375" style="47"/>
    <col min="42" max="42" width="11.85546875" style="47" customWidth="1"/>
    <col min="43" max="16384" width="5.7109375" style="47"/>
  </cols>
  <sheetData>
    <row r="2" spans="1:38" s="43" customFormat="1" ht="34.5" customHeight="1">
      <c r="A2" s="334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</row>
    <row r="3" spans="1:38" ht="126.75" customHeight="1">
      <c r="A3" s="44"/>
      <c r="B3" s="336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43"/>
      <c r="AG3" s="45"/>
      <c r="AH3" s="45"/>
      <c r="AI3" s="45"/>
      <c r="AJ3" s="45"/>
      <c r="AK3" s="45"/>
      <c r="AL3" s="46"/>
    </row>
    <row r="4" spans="1:38" ht="14.1" customHeight="1">
      <c r="A4" s="48"/>
      <c r="B4" s="49"/>
      <c r="C4" s="50"/>
      <c r="D4" s="50"/>
      <c r="E4" s="50"/>
      <c r="F4" s="50"/>
      <c r="G4" s="50"/>
      <c r="H4" s="50"/>
      <c r="I4" s="50"/>
      <c r="J4" s="51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2"/>
      <c r="AF4" s="43"/>
      <c r="AG4" s="53"/>
      <c r="AH4" s="45"/>
      <c r="AI4" s="53"/>
      <c r="AJ4" s="45"/>
      <c r="AK4" s="53"/>
      <c r="AL4" s="46"/>
    </row>
    <row r="5" spans="1:38" ht="13.5" customHeight="1">
      <c r="A5" s="44"/>
      <c r="B5" s="54"/>
      <c r="C5" s="55"/>
      <c r="D5" s="55"/>
      <c r="E5" s="55"/>
      <c r="F5" s="55"/>
      <c r="G5" s="55"/>
      <c r="H5" s="55"/>
      <c r="I5" s="55"/>
      <c r="J5" s="56"/>
      <c r="K5" s="55"/>
      <c r="L5" s="55"/>
      <c r="M5" s="55"/>
      <c r="N5" s="565" t="s">
        <v>179</v>
      </c>
      <c r="O5" s="565"/>
      <c r="P5" s="565"/>
      <c r="Q5" s="565"/>
      <c r="R5" s="565"/>
      <c r="S5" s="56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7"/>
      <c r="AF5" s="43"/>
      <c r="AG5" s="338" t="s">
        <v>180</v>
      </c>
      <c r="AH5" s="45"/>
      <c r="AI5" s="338" t="s">
        <v>181</v>
      </c>
      <c r="AJ5" s="45"/>
      <c r="AK5" s="338" t="s">
        <v>182</v>
      </c>
      <c r="AL5" s="46"/>
    </row>
    <row r="6" spans="1:38" ht="16.5" customHeight="1">
      <c r="A6" s="44"/>
      <c r="B6" s="54"/>
      <c r="C6" s="55"/>
      <c r="D6" s="55"/>
      <c r="E6" s="55"/>
      <c r="F6" s="55"/>
      <c r="G6" s="55"/>
      <c r="H6" s="55"/>
      <c r="I6" s="55"/>
      <c r="J6" s="56"/>
      <c r="K6" s="55"/>
      <c r="L6" s="55"/>
      <c r="M6" s="55"/>
      <c r="N6" s="566"/>
      <c r="O6" s="566"/>
      <c r="P6" s="566"/>
      <c r="Q6" s="566"/>
      <c r="R6" s="566"/>
      <c r="S6" s="566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9"/>
      <c r="AG6" s="339"/>
      <c r="AH6" s="60"/>
      <c r="AI6" s="339"/>
      <c r="AJ6" s="60"/>
      <c r="AK6" s="339"/>
      <c r="AL6" s="46"/>
    </row>
    <row r="7" spans="1:38" ht="18" customHeight="1">
      <c r="A7" s="61"/>
      <c r="B7" s="340" t="s">
        <v>183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2"/>
      <c r="Q7" s="343" t="s">
        <v>184</v>
      </c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5"/>
      <c r="AF7" s="59"/>
      <c r="AG7" s="58"/>
      <c r="AH7" s="60"/>
      <c r="AI7" s="58"/>
      <c r="AJ7" s="60"/>
      <c r="AK7" s="58"/>
      <c r="AL7" s="46"/>
    </row>
    <row r="8" spans="1:38" ht="18" customHeight="1">
      <c r="A8" s="62" t="s">
        <v>185</v>
      </c>
      <c r="B8" s="316" t="s">
        <v>186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8"/>
      <c r="Q8" s="319" t="s">
        <v>187</v>
      </c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1"/>
      <c r="AF8" s="59"/>
      <c r="AG8" s="63"/>
      <c r="AH8" s="60"/>
      <c r="AI8" s="63"/>
      <c r="AJ8" s="60"/>
      <c r="AK8" s="63"/>
      <c r="AL8" s="46"/>
    </row>
    <row r="9" spans="1:38" ht="18" customHeight="1">
      <c r="A9" s="64"/>
      <c r="B9" s="322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4"/>
      <c r="Q9" s="325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7"/>
      <c r="AF9" s="59"/>
      <c r="AG9" s="65">
        <f>SUM(B9:AE9)-AI9</f>
        <v>0</v>
      </c>
      <c r="AH9" s="60"/>
      <c r="AI9" s="63">
        <v>0</v>
      </c>
      <c r="AJ9" s="60"/>
      <c r="AK9" s="63">
        <f>SUM(AG9+AI9)</f>
        <v>0</v>
      </c>
      <c r="AL9" s="46"/>
    </row>
    <row r="10" spans="1:38" ht="18" customHeight="1">
      <c r="A10" s="64"/>
      <c r="B10" s="328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30"/>
      <c r="Q10" s="331" t="s">
        <v>188</v>
      </c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3"/>
      <c r="AF10" s="59"/>
      <c r="AG10" s="63"/>
      <c r="AH10" s="60"/>
      <c r="AI10" s="63"/>
      <c r="AJ10" s="60"/>
      <c r="AK10" s="63"/>
      <c r="AL10" s="46"/>
    </row>
    <row r="11" spans="1:38" ht="18" customHeight="1">
      <c r="A11" s="66"/>
      <c r="B11" s="357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9"/>
      <c r="Q11" s="360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2"/>
      <c r="AF11" s="59"/>
      <c r="AG11" s="70"/>
      <c r="AH11" s="60"/>
      <c r="AI11" s="70"/>
      <c r="AJ11" s="60"/>
      <c r="AK11" s="70"/>
      <c r="AL11" s="46"/>
    </row>
    <row r="12" spans="1:38" ht="16.5" customHeight="1">
      <c r="A12" s="44"/>
      <c r="B12" s="71"/>
      <c r="C12" s="72"/>
      <c r="D12" s="72"/>
      <c r="E12" s="72"/>
      <c r="F12" s="72"/>
      <c r="G12" s="72"/>
      <c r="H12" s="72"/>
      <c r="I12" s="72"/>
      <c r="J12" s="73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59"/>
      <c r="AG12" s="60"/>
      <c r="AH12" s="60"/>
      <c r="AI12" s="60"/>
      <c r="AJ12" s="60"/>
      <c r="AK12" s="60"/>
      <c r="AL12" s="46"/>
    </row>
    <row r="13" spans="1:38" ht="18" customHeight="1">
      <c r="A13" s="74"/>
      <c r="B13" s="363" t="s">
        <v>48</v>
      </c>
      <c r="C13" s="364"/>
      <c r="D13" s="364"/>
      <c r="E13" s="364"/>
      <c r="F13" s="364"/>
      <c r="G13" s="364"/>
      <c r="H13" s="364"/>
      <c r="I13" s="364"/>
      <c r="J13" s="364"/>
      <c r="K13" s="365"/>
      <c r="L13" s="366" t="s">
        <v>48</v>
      </c>
      <c r="M13" s="367"/>
      <c r="N13" s="388" t="s">
        <v>72</v>
      </c>
      <c r="O13" s="389"/>
      <c r="P13" s="389"/>
      <c r="Q13" s="390"/>
      <c r="R13" s="391" t="s">
        <v>66</v>
      </c>
      <c r="S13" s="392"/>
      <c r="T13" s="392"/>
      <c r="U13" s="392"/>
      <c r="V13" s="393"/>
      <c r="W13" s="391" t="s">
        <v>63</v>
      </c>
      <c r="X13" s="392"/>
      <c r="Y13" s="392"/>
      <c r="Z13" s="392"/>
      <c r="AA13" s="392"/>
      <c r="AB13" s="393"/>
      <c r="AC13" s="388" t="s">
        <v>91</v>
      </c>
      <c r="AD13" s="389"/>
      <c r="AE13" s="390"/>
      <c r="AF13" s="75"/>
      <c r="AG13" s="58"/>
      <c r="AH13" s="45"/>
      <c r="AI13" s="58"/>
      <c r="AJ13" s="45"/>
      <c r="AK13" s="58"/>
      <c r="AL13" s="46"/>
    </row>
    <row r="14" spans="1:38" ht="18" customHeight="1">
      <c r="A14" s="76">
        <v>8</v>
      </c>
      <c r="B14" s="346" t="s">
        <v>189</v>
      </c>
      <c r="C14" s="347"/>
      <c r="D14" s="347"/>
      <c r="E14" s="347"/>
      <c r="F14" s="347"/>
      <c r="G14" s="347"/>
      <c r="H14" s="347"/>
      <c r="I14" s="347"/>
      <c r="J14" s="347"/>
      <c r="K14" s="348"/>
      <c r="L14" s="349" t="s">
        <v>190</v>
      </c>
      <c r="M14" s="350"/>
      <c r="N14" s="351" t="s">
        <v>73</v>
      </c>
      <c r="O14" s="352"/>
      <c r="P14" s="352"/>
      <c r="Q14" s="353"/>
      <c r="R14" s="354" t="s">
        <v>67</v>
      </c>
      <c r="S14" s="355"/>
      <c r="T14" s="355"/>
      <c r="U14" s="355"/>
      <c r="V14" s="356"/>
      <c r="W14" s="354" t="s">
        <v>64</v>
      </c>
      <c r="X14" s="355"/>
      <c r="Y14" s="355"/>
      <c r="Z14" s="355"/>
      <c r="AA14" s="355"/>
      <c r="AB14" s="356"/>
      <c r="AC14" s="351" t="s">
        <v>92</v>
      </c>
      <c r="AD14" s="352"/>
      <c r="AE14" s="353"/>
      <c r="AF14" s="75"/>
      <c r="AG14" s="63"/>
      <c r="AH14" s="45"/>
      <c r="AI14" s="63"/>
      <c r="AJ14" s="45"/>
      <c r="AK14" s="63"/>
      <c r="AL14" s="46"/>
    </row>
    <row r="15" spans="1:38" ht="18" customHeight="1">
      <c r="A15" s="77" t="s">
        <v>191</v>
      </c>
      <c r="B15" s="394">
        <f>3634+976</f>
        <v>4610</v>
      </c>
      <c r="C15" s="395"/>
      <c r="D15" s="395"/>
      <c r="E15" s="395"/>
      <c r="F15" s="395"/>
      <c r="G15" s="395"/>
      <c r="H15" s="395"/>
      <c r="I15" s="395"/>
      <c r="J15" s="395"/>
      <c r="K15" s="396"/>
      <c r="L15" s="397">
        <v>1705</v>
      </c>
      <c r="M15" s="398"/>
      <c r="N15" s="399">
        <v>2333</v>
      </c>
      <c r="O15" s="400"/>
      <c r="P15" s="400"/>
      <c r="Q15" s="401"/>
      <c r="R15" s="402">
        <v>2717</v>
      </c>
      <c r="S15" s="403"/>
      <c r="T15" s="403"/>
      <c r="U15" s="403"/>
      <c r="V15" s="404"/>
      <c r="W15" s="402">
        <v>2865</v>
      </c>
      <c r="X15" s="403"/>
      <c r="Y15" s="403"/>
      <c r="Z15" s="403"/>
      <c r="AA15" s="403"/>
      <c r="AB15" s="404"/>
      <c r="AC15" s="399">
        <v>1469</v>
      </c>
      <c r="AD15" s="400"/>
      <c r="AE15" s="401"/>
      <c r="AF15" s="75"/>
      <c r="AG15" s="65">
        <f>SUM(B15:AE15)-AI15</f>
        <v>15699</v>
      </c>
      <c r="AH15" s="45"/>
      <c r="AI15" s="65">
        <v>0</v>
      </c>
      <c r="AJ15" s="45"/>
      <c r="AK15" s="78">
        <f>SUM(AG15+AI15)</f>
        <v>15699</v>
      </c>
      <c r="AL15" s="46"/>
    </row>
    <row r="16" spans="1:38" ht="18" customHeight="1">
      <c r="A16" s="77" t="s">
        <v>192</v>
      </c>
      <c r="B16" s="394">
        <f>3634+976</f>
        <v>4610</v>
      </c>
      <c r="C16" s="395"/>
      <c r="D16" s="395"/>
      <c r="E16" s="395"/>
      <c r="F16" s="395"/>
      <c r="G16" s="395"/>
      <c r="H16" s="395"/>
      <c r="I16" s="395"/>
      <c r="J16" s="395"/>
      <c r="K16" s="396"/>
      <c r="L16" s="397">
        <v>1705</v>
      </c>
      <c r="M16" s="398"/>
      <c r="N16" s="399">
        <v>2333</v>
      </c>
      <c r="O16" s="400"/>
      <c r="P16" s="400"/>
      <c r="Q16" s="401"/>
      <c r="R16" s="402">
        <v>2717</v>
      </c>
      <c r="S16" s="403"/>
      <c r="T16" s="403"/>
      <c r="U16" s="403"/>
      <c r="V16" s="404"/>
      <c r="W16" s="402">
        <v>2865</v>
      </c>
      <c r="X16" s="403"/>
      <c r="Y16" s="403"/>
      <c r="Z16" s="403"/>
      <c r="AA16" s="403"/>
      <c r="AB16" s="404"/>
      <c r="AC16" s="399">
        <v>1469</v>
      </c>
      <c r="AD16" s="400"/>
      <c r="AE16" s="401"/>
      <c r="AF16" s="75"/>
      <c r="AG16" s="65">
        <f>SUM(B16:AE16)-AI16</f>
        <v>15699</v>
      </c>
      <c r="AH16" s="45"/>
      <c r="AI16" s="65">
        <v>0</v>
      </c>
      <c r="AJ16" s="45"/>
      <c r="AK16" s="78">
        <f>SUM(AG16+AI16)</f>
        <v>15699</v>
      </c>
      <c r="AL16" s="46"/>
    </row>
    <row r="17" spans="1:38" ht="18" customHeight="1">
      <c r="A17" s="77"/>
      <c r="B17" s="374" t="s">
        <v>193</v>
      </c>
      <c r="C17" s="375"/>
      <c r="D17" s="375"/>
      <c r="E17" s="375"/>
      <c r="F17" s="375"/>
      <c r="G17" s="375"/>
      <c r="H17" s="375"/>
      <c r="I17" s="375"/>
      <c r="J17" s="375"/>
      <c r="K17" s="376"/>
      <c r="L17" s="377" t="s">
        <v>193</v>
      </c>
      <c r="M17" s="378"/>
      <c r="N17" s="379">
        <v>45930</v>
      </c>
      <c r="O17" s="380"/>
      <c r="P17" s="380"/>
      <c r="Q17" s="381"/>
      <c r="R17" s="382">
        <v>46691</v>
      </c>
      <c r="S17" s="383"/>
      <c r="T17" s="383"/>
      <c r="U17" s="383"/>
      <c r="V17" s="384"/>
      <c r="W17" s="382">
        <v>46446</v>
      </c>
      <c r="X17" s="383"/>
      <c r="Y17" s="383"/>
      <c r="Z17" s="383"/>
      <c r="AA17" s="383"/>
      <c r="AB17" s="384"/>
      <c r="AC17" s="385" t="s">
        <v>194</v>
      </c>
      <c r="AD17" s="386"/>
      <c r="AE17" s="387"/>
      <c r="AF17" s="75"/>
      <c r="AG17" s="63"/>
      <c r="AH17" s="60"/>
      <c r="AI17" s="63"/>
      <c r="AJ17" s="60"/>
      <c r="AK17" s="63"/>
      <c r="AL17" s="46"/>
    </row>
    <row r="18" spans="1:38" ht="20.25" customHeight="1">
      <c r="A18" s="79"/>
      <c r="B18" s="582"/>
      <c r="C18" s="583"/>
      <c r="D18" s="583"/>
      <c r="E18" s="583"/>
      <c r="F18" s="583"/>
      <c r="G18" s="583"/>
      <c r="H18" s="583"/>
      <c r="I18" s="583"/>
      <c r="J18" s="583"/>
      <c r="K18" s="584"/>
      <c r="L18" s="585"/>
      <c r="M18" s="586"/>
      <c r="N18" s="587"/>
      <c r="O18" s="588"/>
      <c r="P18" s="588"/>
      <c r="Q18" s="589"/>
      <c r="R18" s="590"/>
      <c r="S18" s="591"/>
      <c r="T18" s="591"/>
      <c r="U18" s="591"/>
      <c r="V18" s="592"/>
      <c r="W18" s="368"/>
      <c r="X18" s="369"/>
      <c r="Y18" s="369"/>
      <c r="Z18" s="369"/>
      <c r="AA18" s="369"/>
      <c r="AB18" s="370"/>
      <c r="AC18" s="371" t="s">
        <v>195</v>
      </c>
      <c r="AD18" s="372"/>
      <c r="AE18" s="373"/>
      <c r="AF18" s="75"/>
      <c r="AG18" s="70"/>
      <c r="AH18" s="45"/>
      <c r="AI18" s="70"/>
      <c r="AJ18" s="45"/>
      <c r="AK18" s="70"/>
      <c r="AL18" s="46"/>
    </row>
    <row r="19" spans="1:38" ht="16.5" customHeight="1">
      <c r="A19" s="80"/>
      <c r="B19" s="71"/>
      <c r="C19" s="72"/>
      <c r="D19" s="72"/>
      <c r="E19" s="72"/>
      <c r="F19" s="72"/>
      <c r="G19" s="72"/>
      <c r="H19" s="72"/>
      <c r="I19" s="72"/>
      <c r="J19" s="73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275"/>
      <c r="AE19" s="275"/>
      <c r="AF19" s="43"/>
      <c r="AG19" s="45"/>
      <c r="AH19" s="45"/>
      <c r="AI19" s="45"/>
      <c r="AJ19" s="45"/>
      <c r="AK19" s="45"/>
      <c r="AL19" s="46"/>
    </row>
    <row r="20" spans="1:38" ht="18" customHeight="1">
      <c r="A20" s="81"/>
      <c r="B20" s="340" t="s">
        <v>183</v>
      </c>
      <c r="C20" s="409"/>
      <c r="D20" s="410"/>
      <c r="E20" s="340" t="s">
        <v>183</v>
      </c>
      <c r="F20" s="409"/>
      <c r="G20" s="410"/>
      <c r="H20" s="340" t="s">
        <v>183</v>
      </c>
      <c r="I20" s="409"/>
      <c r="J20" s="410"/>
      <c r="K20" s="340" t="s">
        <v>183</v>
      </c>
      <c r="L20" s="410"/>
      <c r="M20" s="567" t="s">
        <v>51</v>
      </c>
      <c r="N20" s="568"/>
      <c r="O20" s="568"/>
      <c r="P20" s="568"/>
      <c r="Q20" s="568"/>
      <c r="R20" s="568"/>
      <c r="S20" s="568"/>
      <c r="T20" s="569"/>
      <c r="U20" s="389" t="s">
        <v>57</v>
      </c>
      <c r="V20" s="389"/>
      <c r="W20" s="389"/>
      <c r="X20" s="389"/>
      <c r="Y20" s="389"/>
      <c r="Z20" s="390"/>
      <c r="AA20" s="340" t="s">
        <v>183</v>
      </c>
      <c r="AB20" s="341"/>
      <c r="AC20" s="342"/>
      <c r="AD20" s="405" t="s">
        <v>196</v>
      </c>
      <c r="AE20" s="406"/>
      <c r="AF20" s="82"/>
      <c r="AG20" s="58"/>
      <c r="AH20" s="45"/>
      <c r="AI20" s="58"/>
      <c r="AJ20" s="45"/>
      <c r="AK20" s="58"/>
      <c r="AL20" s="46"/>
    </row>
    <row r="21" spans="1:38" ht="18" customHeight="1">
      <c r="A21" s="83">
        <v>7</v>
      </c>
      <c r="B21" s="316" t="s">
        <v>197</v>
      </c>
      <c r="C21" s="407"/>
      <c r="D21" s="408"/>
      <c r="E21" s="316" t="s">
        <v>198</v>
      </c>
      <c r="F21" s="407"/>
      <c r="G21" s="408"/>
      <c r="H21" s="316" t="s">
        <v>199</v>
      </c>
      <c r="I21" s="407"/>
      <c r="J21" s="408"/>
      <c r="K21" s="316" t="s">
        <v>200</v>
      </c>
      <c r="L21" s="408"/>
      <c r="M21" s="570" t="s">
        <v>201</v>
      </c>
      <c r="N21" s="571"/>
      <c r="O21" s="571"/>
      <c r="P21" s="571"/>
      <c r="Q21" s="571"/>
      <c r="R21" s="571"/>
      <c r="S21" s="571"/>
      <c r="T21" s="572"/>
      <c r="U21" s="352" t="s">
        <v>58</v>
      </c>
      <c r="V21" s="352"/>
      <c r="W21" s="352"/>
      <c r="X21" s="352"/>
      <c r="Y21" s="352"/>
      <c r="Z21" s="353"/>
      <c r="AA21" s="316" t="s">
        <v>202</v>
      </c>
      <c r="AB21" s="317"/>
      <c r="AC21" s="318"/>
      <c r="AD21" s="354" t="s">
        <v>203</v>
      </c>
      <c r="AE21" s="356"/>
      <c r="AF21" s="84"/>
      <c r="AG21" s="63"/>
      <c r="AH21" s="45"/>
      <c r="AI21" s="63"/>
      <c r="AJ21" s="45"/>
      <c r="AK21" s="63"/>
      <c r="AL21" s="46"/>
    </row>
    <row r="22" spans="1:38" s="88" customFormat="1" ht="18" customHeight="1">
      <c r="A22" s="77" t="s">
        <v>191</v>
      </c>
      <c r="B22" s="413">
        <v>135</v>
      </c>
      <c r="C22" s="407"/>
      <c r="D22" s="408"/>
      <c r="E22" s="413">
        <v>1556</v>
      </c>
      <c r="F22" s="407"/>
      <c r="G22" s="408"/>
      <c r="H22" s="413">
        <v>1669</v>
      </c>
      <c r="I22" s="407"/>
      <c r="J22" s="408"/>
      <c r="K22" s="413">
        <v>754</v>
      </c>
      <c r="L22" s="408"/>
      <c r="M22" s="573">
        <v>5235</v>
      </c>
      <c r="N22" s="574"/>
      <c r="O22" s="574"/>
      <c r="P22" s="574"/>
      <c r="Q22" s="574"/>
      <c r="R22" s="574"/>
      <c r="S22" s="574"/>
      <c r="T22" s="575"/>
      <c r="U22" s="400">
        <v>4093</v>
      </c>
      <c r="V22" s="400"/>
      <c r="W22" s="400"/>
      <c r="X22" s="400"/>
      <c r="Y22" s="400"/>
      <c r="Z22" s="401"/>
      <c r="AA22" s="413">
        <v>1216</v>
      </c>
      <c r="AB22" s="414"/>
      <c r="AC22" s="415"/>
      <c r="AD22" s="411">
        <v>1166</v>
      </c>
      <c r="AE22" s="412"/>
      <c r="AF22" s="85"/>
      <c r="AG22" s="65">
        <f>SUM(B22:AE22)-AI22</f>
        <v>10494</v>
      </c>
      <c r="AH22" s="86"/>
      <c r="AI22" s="65">
        <f>H22+AA22+B22+E22+K22</f>
        <v>5330</v>
      </c>
      <c r="AJ22" s="86"/>
      <c r="AK22" s="78">
        <f>SUM(AG22+AI22)</f>
        <v>15824</v>
      </c>
      <c r="AL22" s="87"/>
    </row>
    <row r="23" spans="1:38" ht="18" customHeight="1">
      <c r="A23" s="77" t="s">
        <v>192</v>
      </c>
      <c r="B23" s="413">
        <v>0</v>
      </c>
      <c r="C23" s="407"/>
      <c r="D23" s="408"/>
      <c r="E23" s="413">
        <v>1556</v>
      </c>
      <c r="F23" s="407"/>
      <c r="G23" s="408"/>
      <c r="H23" s="413">
        <v>1669</v>
      </c>
      <c r="I23" s="407"/>
      <c r="J23" s="408"/>
      <c r="K23" s="413">
        <v>754</v>
      </c>
      <c r="L23" s="408"/>
      <c r="M23" s="573">
        <v>5235</v>
      </c>
      <c r="N23" s="574"/>
      <c r="O23" s="574"/>
      <c r="P23" s="574"/>
      <c r="Q23" s="574"/>
      <c r="R23" s="574"/>
      <c r="S23" s="574"/>
      <c r="T23" s="575"/>
      <c r="U23" s="400">
        <v>4093</v>
      </c>
      <c r="V23" s="400"/>
      <c r="W23" s="400"/>
      <c r="X23" s="400"/>
      <c r="Y23" s="400"/>
      <c r="Z23" s="401"/>
      <c r="AA23" s="413">
        <v>1216</v>
      </c>
      <c r="AB23" s="414"/>
      <c r="AC23" s="415"/>
      <c r="AD23" s="411">
        <v>1166</v>
      </c>
      <c r="AE23" s="412"/>
      <c r="AF23" s="84"/>
      <c r="AG23" s="65">
        <f>SUM(B23:AE23)-AI23</f>
        <v>10494</v>
      </c>
      <c r="AH23" s="86"/>
      <c r="AI23" s="65">
        <f>H23+AA23+B23+E23+K23</f>
        <v>5195</v>
      </c>
      <c r="AJ23" s="86"/>
      <c r="AK23" s="78">
        <f>SUM(AG23+AI23)</f>
        <v>15689</v>
      </c>
      <c r="AL23" s="46"/>
    </row>
    <row r="24" spans="1:38" ht="18" customHeight="1">
      <c r="A24" s="83"/>
      <c r="B24" s="424"/>
      <c r="C24" s="407"/>
      <c r="D24" s="408"/>
      <c r="E24" s="424"/>
      <c r="F24" s="407"/>
      <c r="G24" s="408"/>
      <c r="H24" s="424"/>
      <c r="I24" s="407"/>
      <c r="J24" s="408"/>
      <c r="K24" s="425"/>
      <c r="L24" s="408"/>
      <c r="M24" s="576">
        <v>46630</v>
      </c>
      <c r="N24" s="577"/>
      <c r="O24" s="577"/>
      <c r="P24" s="577"/>
      <c r="Q24" s="577"/>
      <c r="R24" s="577"/>
      <c r="S24" s="577"/>
      <c r="T24" s="578"/>
      <c r="U24" s="431">
        <v>45930</v>
      </c>
      <c r="V24" s="431"/>
      <c r="W24" s="431"/>
      <c r="X24" s="431"/>
      <c r="Y24" s="431"/>
      <c r="Z24" s="432"/>
      <c r="AA24" s="426"/>
      <c r="AB24" s="427"/>
      <c r="AC24" s="428"/>
      <c r="AD24" s="416">
        <v>46660</v>
      </c>
      <c r="AE24" s="417"/>
      <c r="AF24" s="84"/>
      <c r="AG24" s="65"/>
      <c r="AH24" s="45"/>
      <c r="AI24" s="65"/>
      <c r="AJ24" s="45"/>
      <c r="AK24" s="78"/>
      <c r="AL24" s="46"/>
    </row>
    <row r="25" spans="1:38" ht="18" customHeight="1">
      <c r="A25" s="89"/>
      <c r="B25" s="418"/>
      <c r="C25" s="419"/>
      <c r="D25" s="420"/>
      <c r="E25" s="418"/>
      <c r="F25" s="419"/>
      <c r="G25" s="420"/>
      <c r="H25" s="418" t="s">
        <v>204</v>
      </c>
      <c r="I25" s="419"/>
      <c r="J25" s="420"/>
      <c r="K25" s="421" t="s">
        <v>204</v>
      </c>
      <c r="L25" s="420"/>
      <c r="M25" s="579" t="s">
        <v>205</v>
      </c>
      <c r="N25" s="580"/>
      <c r="O25" s="580"/>
      <c r="P25" s="580"/>
      <c r="Q25" s="580"/>
      <c r="R25" s="580"/>
      <c r="S25" s="580"/>
      <c r="T25" s="581"/>
      <c r="U25" s="433"/>
      <c r="V25" s="433"/>
      <c r="W25" s="433"/>
      <c r="X25" s="433"/>
      <c r="Y25" s="433"/>
      <c r="Z25" s="434"/>
      <c r="AA25" s="421" t="s">
        <v>204</v>
      </c>
      <c r="AB25" s="429"/>
      <c r="AC25" s="430"/>
      <c r="AD25" s="422"/>
      <c r="AE25" s="423"/>
      <c r="AF25" s="90"/>
      <c r="AG25" s="70"/>
      <c r="AH25" s="45"/>
      <c r="AI25" s="70"/>
      <c r="AJ25" s="45"/>
      <c r="AK25" s="70"/>
      <c r="AL25" s="46"/>
    </row>
    <row r="26" spans="1:38" ht="16.5" customHeight="1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3"/>
      <c r="AG26" s="94"/>
      <c r="AH26" s="94"/>
      <c r="AI26" s="94"/>
      <c r="AJ26" s="94"/>
      <c r="AK26" s="94"/>
      <c r="AL26" s="46"/>
    </row>
    <row r="27" spans="1:38" ht="23.25" customHeight="1">
      <c r="A27" s="95"/>
      <c r="B27" s="435" t="s">
        <v>206</v>
      </c>
      <c r="C27" s="448"/>
      <c r="D27" s="448"/>
      <c r="E27" s="448"/>
      <c r="F27" s="448"/>
      <c r="G27" s="448"/>
      <c r="H27" s="391" t="s">
        <v>69</v>
      </c>
      <c r="I27" s="449"/>
      <c r="J27" s="405" t="s">
        <v>69</v>
      </c>
      <c r="K27" s="450"/>
      <c r="L27" s="343" t="s">
        <v>75</v>
      </c>
      <c r="M27" s="344"/>
      <c r="N27" s="344"/>
      <c r="O27" s="344"/>
      <c r="P27" s="345"/>
      <c r="Q27" s="340" t="s">
        <v>183</v>
      </c>
      <c r="R27" s="342"/>
      <c r="S27" s="435" t="s">
        <v>54</v>
      </c>
      <c r="T27" s="451"/>
      <c r="U27" s="451"/>
      <c r="V27" s="451"/>
      <c r="W27" s="452"/>
      <c r="X27" s="435" t="s">
        <v>54</v>
      </c>
      <c r="Y27" s="436"/>
      <c r="Z27" s="436"/>
      <c r="AA27" s="437"/>
      <c r="AB27" s="438" t="s">
        <v>183</v>
      </c>
      <c r="AC27" s="439"/>
      <c r="AD27" s="439"/>
      <c r="AE27" s="440"/>
      <c r="AF27" s="96"/>
      <c r="AG27" s="97"/>
      <c r="AH27" s="98"/>
      <c r="AI27" s="99"/>
      <c r="AJ27" s="98"/>
      <c r="AK27" s="99"/>
      <c r="AL27" s="46"/>
    </row>
    <row r="28" spans="1:38" ht="18" customHeight="1">
      <c r="A28" s="76">
        <v>6</v>
      </c>
      <c r="B28" s="441" t="s">
        <v>61</v>
      </c>
      <c r="C28" s="442"/>
      <c r="D28" s="442"/>
      <c r="E28" s="442"/>
      <c r="F28" s="442"/>
      <c r="G28" s="442"/>
      <c r="H28" s="354" t="s">
        <v>207</v>
      </c>
      <c r="I28" s="443"/>
      <c r="J28" s="354" t="s">
        <v>208</v>
      </c>
      <c r="K28" s="355"/>
      <c r="L28" s="319" t="s">
        <v>76</v>
      </c>
      <c r="M28" s="320"/>
      <c r="N28" s="320"/>
      <c r="O28" s="320"/>
      <c r="P28" s="321"/>
      <c r="Q28" s="316" t="s">
        <v>209</v>
      </c>
      <c r="R28" s="318"/>
      <c r="S28" s="441" t="s">
        <v>210</v>
      </c>
      <c r="T28" s="444"/>
      <c r="U28" s="444"/>
      <c r="V28" s="444"/>
      <c r="W28" s="445"/>
      <c r="X28" s="441" t="s">
        <v>211</v>
      </c>
      <c r="Y28" s="446"/>
      <c r="Z28" s="446"/>
      <c r="AA28" s="447"/>
      <c r="AB28" s="316" t="s">
        <v>212</v>
      </c>
      <c r="AC28" s="317"/>
      <c r="AD28" s="317"/>
      <c r="AE28" s="318"/>
      <c r="AF28" s="96"/>
      <c r="AG28" s="100"/>
      <c r="AH28" s="94"/>
      <c r="AI28" s="101"/>
      <c r="AJ28" s="94"/>
      <c r="AK28" s="101"/>
      <c r="AL28" s="46"/>
    </row>
    <row r="29" spans="1:38" ht="18" customHeight="1">
      <c r="A29" s="77" t="s">
        <v>191</v>
      </c>
      <c r="B29" s="453">
        <v>3075</v>
      </c>
      <c r="C29" s="457"/>
      <c r="D29" s="457"/>
      <c r="E29" s="457"/>
      <c r="F29" s="457"/>
      <c r="G29" s="458"/>
      <c r="H29" s="354">
        <v>709</v>
      </c>
      <c r="I29" s="443"/>
      <c r="J29" s="402">
        <v>1648</v>
      </c>
      <c r="K29" s="403"/>
      <c r="L29" s="454">
        <v>2076</v>
      </c>
      <c r="M29" s="455"/>
      <c r="N29" s="455"/>
      <c r="O29" s="455"/>
      <c r="P29" s="456"/>
      <c r="Q29" s="413">
        <v>872</v>
      </c>
      <c r="R29" s="415"/>
      <c r="S29" s="453">
        <v>2767</v>
      </c>
      <c r="T29" s="457"/>
      <c r="U29" s="457"/>
      <c r="V29" s="457"/>
      <c r="W29" s="458"/>
      <c r="X29" s="453">
        <v>2254</v>
      </c>
      <c r="Y29" s="446"/>
      <c r="Z29" s="446"/>
      <c r="AA29" s="447"/>
      <c r="AB29" s="413">
        <v>2028</v>
      </c>
      <c r="AC29" s="414"/>
      <c r="AD29" s="414"/>
      <c r="AE29" s="415"/>
      <c r="AF29" s="102"/>
      <c r="AG29" s="65">
        <f>SUM(B29:AE29)-AI29</f>
        <v>12529</v>
      </c>
      <c r="AH29" s="94"/>
      <c r="AI29" s="78">
        <f>Q29+AB29</f>
        <v>2900</v>
      </c>
      <c r="AJ29" s="103"/>
      <c r="AK29" s="78">
        <f>SUM(AG29+AI29)</f>
        <v>15429</v>
      </c>
      <c r="AL29" s="46"/>
    </row>
    <row r="30" spans="1:38" ht="18" customHeight="1">
      <c r="A30" s="77" t="s">
        <v>192</v>
      </c>
      <c r="B30" s="453">
        <v>3075</v>
      </c>
      <c r="C30" s="442"/>
      <c r="D30" s="442"/>
      <c r="E30" s="442"/>
      <c r="F30" s="442"/>
      <c r="G30" s="442"/>
      <c r="H30" s="354">
        <v>709</v>
      </c>
      <c r="I30" s="443"/>
      <c r="J30" s="402">
        <v>1648</v>
      </c>
      <c r="K30" s="403"/>
      <c r="L30" s="454">
        <v>2076</v>
      </c>
      <c r="M30" s="455"/>
      <c r="N30" s="455"/>
      <c r="O30" s="455"/>
      <c r="P30" s="456"/>
      <c r="Q30" s="413">
        <v>872</v>
      </c>
      <c r="R30" s="415"/>
      <c r="S30" s="453">
        <v>2767</v>
      </c>
      <c r="T30" s="457"/>
      <c r="U30" s="457"/>
      <c r="V30" s="457"/>
      <c r="W30" s="458"/>
      <c r="X30" s="453">
        <v>2254</v>
      </c>
      <c r="Y30" s="446"/>
      <c r="Z30" s="446"/>
      <c r="AA30" s="447"/>
      <c r="AB30" s="413">
        <v>2028</v>
      </c>
      <c r="AC30" s="414"/>
      <c r="AD30" s="414"/>
      <c r="AE30" s="415"/>
      <c r="AF30" s="102"/>
      <c r="AG30" s="65">
        <f>SUM(B30:AE30)-AI30</f>
        <v>12529</v>
      </c>
      <c r="AH30" s="94"/>
      <c r="AI30" s="78">
        <f>Q30+AB30</f>
        <v>2900</v>
      </c>
      <c r="AJ30" s="103"/>
      <c r="AK30" s="78">
        <f>SUM(AG30+AI30)</f>
        <v>15429</v>
      </c>
      <c r="AL30" s="46"/>
    </row>
    <row r="31" spans="1:38" ht="18" customHeight="1">
      <c r="A31" s="76"/>
      <c r="B31" s="479">
        <v>46053</v>
      </c>
      <c r="C31" s="442"/>
      <c r="D31" s="442"/>
      <c r="E31" s="442"/>
      <c r="F31" s="442"/>
      <c r="G31" s="442"/>
      <c r="H31" s="480">
        <v>46477</v>
      </c>
      <c r="I31" s="443"/>
      <c r="J31" s="480">
        <v>46477</v>
      </c>
      <c r="K31" s="481"/>
      <c r="L31" s="482">
        <v>45565</v>
      </c>
      <c r="M31" s="483"/>
      <c r="N31" s="483"/>
      <c r="O31" s="483"/>
      <c r="P31" s="484"/>
      <c r="Q31" s="424"/>
      <c r="R31" s="485"/>
      <c r="S31" s="459">
        <v>46295</v>
      </c>
      <c r="T31" s="486"/>
      <c r="U31" s="486"/>
      <c r="V31" s="486"/>
      <c r="W31" s="487"/>
      <c r="X31" s="459">
        <v>46295</v>
      </c>
      <c r="Y31" s="446"/>
      <c r="Z31" s="446"/>
      <c r="AA31" s="447"/>
      <c r="AB31" s="426">
        <v>45351</v>
      </c>
      <c r="AC31" s="427"/>
      <c r="AD31" s="427"/>
      <c r="AE31" s="428"/>
      <c r="AF31" s="102"/>
      <c r="AG31" s="65"/>
      <c r="AH31" s="94"/>
      <c r="AI31" s="78"/>
      <c r="AJ31" s="103"/>
      <c r="AK31" s="78"/>
      <c r="AL31" s="46"/>
    </row>
    <row r="32" spans="1:38" ht="15.75" customHeight="1">
      <c r="A32" s="104"/>
      <c r="B32" s="460"/>
      <c r="C32" s="461"/>
      <c r="D32" s="461"/>
      <c r="E32" s="461"/>
      <c r="F32" s="461"/>
      <c r="G32" s="461"/>
      <c r="H32" s="368"/>
      <c r="I32" s="462"/>
      <c r="J32" s="463"/>
      <c r="K32" s="464"/>
      <c r="L32" s="465"/>
      <c r="M32" s="466"/>
      <c r="N32" s="466"/>
      <c r="O32" s="466"/>
      <c r="P32" s="467"/>
      <c r="Q32" s="468" t="s">
        <v>204</v>
      </c>
      <c r="R32" s="469"/>
      <c r="S32" s="470"/>
      <c r="T32" s="471"/>
      <c r="U32" s="471"/>
      <c r="V32" s="471"/>
      <c r="W32" s="472"/>
      <c r="X32" s="473"/>
      <c r="Y32" s="474"/>
      <c r="Z32" s="474"/>
      <c r="AA32" s="475"/>
      <c r="AB32" s="476"/>
      <c r="AC32" s="477"/>
      <c r="AD32" s="477"/>
      <c r="AE32" s="478"/>
      <c r="AF32" s="102"/>
      <c r="AG32" s="105"/>
      <c r="AH32" s="94"/>
      <c r="AI32" s="106"/>
      <c r="AJ32" s="103"/>
      <c r="AK32" s="106"/>
      <c r="AL32" s="46"/>
    </row>
    <row r="33" spans="1:38" ht="16.5" customHeight="1">
      <c r="A33" s="91"/>
      <c r="B33" s="274"/>
      <c r="C33" s="274"/>
      <c r="D33" s="274"/>
      <c r="E33" s="274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3"/>
      <c r="AG33" s="94"/>
      <c r="AH33" s="94"/>
      <c r="AI33" s="94"/>
      <c r="AJ33" s="94"/>
      <c r="AK33" s="94"/>
      <c r="AL33" s="46"/>
    </row>
    <row r="34" spans="1:38" ht="36" customHeight="1">
      <c r="A34" s="107"/>
      <c r="B34" s="496" t="s">
        <v>213</v>
      </c>
      <c r="C34" s="497"/>
      <c r="D34" s="497"/>
      <c r="E34" s="498"/>
      <c r="F34" s="488" t="s">
        <v>214</v>
      </c>
      <c r="G34" s="499"/>
      <c r="H34" s="500"/>
      <c r="I34" s="272" t="s">
        <v>215</v>
      </c>
      <c r="J34" s="388" t="s">
        <v>88</v>
      </c>
      <c r="K34" s="390"/>
      <c r="L34" s="340" t="s">
        <v>216</v>
      </c>
      <c r="M34" s="409"/>
      <c r="N34" s="410"/>
      <c r="O34" s="438" t="s">
        <v>183</v>
      </c>
      <c r="P34" s="439"/>
      <c r="Q34" s="439"/>
      <c r="R34" s="440"/>
      <c r="S34" s="488" t="s">
        <v>83</v>
      </c>
      <c r="T34" s="489"/>
      <c r="U34" s="405" t="s">
        <v>217</v>
      </c>
      <c r="V34" s="406"/>
      <c r="W34" s="490" t="s">
        <v>218</v>
      </c>
      <c r="X34" s="491"/>
      <c r="Y34" s="492"/>
      <c r="Z34" s="340" t="s">
        <v>183</v>
      </c>
      <c r="AA34" s="341"/>
      <c r="AB34" s="341"/>
      <c r="AC34" s="342"/>
      <c r="AD34" s="496" t="s">
        <v>219</v>
      </c>
      <c r="AE34" s="498"/>
      <c r="AG34" s="99"/>
      <c r="AI34" s="99"/>
      <c r="AJ34" s="98"/>
      <c r="AK34" s="99"/>
      <c r="AL34" s="46"/>
    </row>
    <row r="35" spans="1:38" ht="18" customHeight="1">
      <c r="A35" s="109">
        <v>5</v>
      </c>
      <c r="B35" s="441" t="s">
        <v>220</v>
      </c>
      <c r="C35" s="444"/>
      <c r="D35" s="444"/>
      <c r="E35" s="445"/>
      <c r="F35" s="351" t="s">
        <v>86</v>
      </c>
      <c r="G35" s="495"/>
      <c r="H35" s="495"/>
      <c r="I35" s="273" t="s">
        <v>221</v>
      </c>
      <c r="J35" s="351" t="s">
        <v>222</v>
      </c>
      <c r="K35" s="353"/>
      <c r="L35" s="316" t="s">
        <v>223</v>
      </c>
      <c r="M35" s="407"/>
      <c r="N35" s="408"/>
      <c r="O35" s="316" t="s">
        <v>224</v>
      </c>
      <c r="P35" s="317"/>
      <c r="Q35" s="317"/>
      <c r="R35" s="318"/>
      <c r="S35" s="351" t="s">
        <v>84</v>
      </c>
      <c r="T35" s="353"/>
      <c r="U35" s="354" t="s">
        <v>225</v>
      </c>
      <c r="V35" s="356"/>
      <c r="W35" s="501" t="s">
        <v>226</v>
      </c>
      <c r="X35" s="502"/>
      <c r="Y35" s="502"/>
      <c r="Z35" s="316" t="s">
        <v>227</v>
      </c>
      <c r="AA35" s="317"/>
      <c r="AB35" s="317"/>
      <c r="AC35" s="318"/>
      <c r="AD35" s="493" t="s">
        <v>228</v>
      </c>
      <c r="AE35" s="494"/>
      <c r="AG35" s="110"/>
      <c r="AI35" s="110"/>
      <c r="AJ35" s="98"/>
      <c r="AK35" s="110"/>
      <c r="AL35" s="46"/>
    </row>
    <row r="36" spans="1:38" s="88" customFormat="1" ht="18" customHeight="1">
      <c r="A36" s="111" t="s">
        <v>191</v>
      </c>
      <c r="B36" s="453">
        <v>1418</v>
      </c>
      <c r="C36" s="457"/>
      <c r="D36" s="457"/>
      <c r="E36" s="458"/>
      <c r="F36" s="503">
        <v>1573</v>
      </c>
      <c r="G36" s="495"/>
      <c r="H36" s="495"/>
      <c r="I36" s="271">
        <v>516</v>
      </c>
      <c r="J36" s="399">
        <v>1143</v>
      </c>
      <c r="K36" s="401"/>
      <c r="L36" s="413">
        <v>1379</v>
      </c>
      <c r="M36" s="407"/>
      <c r="N36" s="408"/>
      <c r="O36" s="413">
        <v>2047</v>
      </c>
      <c r="P36" s="414"/>
      <c r="Q36" s="414"/>
      <c r="R36" s="415"/>
      <c r="S36" s="399">
        <v>932</v>
      </c>
      <c r="T36" s="401"/>
      <c r="U36" s="411">
        <v>1280</v>
      </c>
      <c r="V36" s="504"/>
      <c r="W36" s="505">
        <v>1410</v>
      </c>
      <c r="X36" s="506"/>
      <c r="Y36" s="506"/>
      <c r="Z36" s="413">
        <v>3110</v>
      </c>
      <c r="AA36" s="414"/>
      <c r="AB36" s="414"/>
      <c r="AC36" s="415"/>
      <c r="AD36" s="493">
        <v>893</v>
      </c>
      <c r="AE36" s="494"/>
      <c r="AG36" s="65">
        <f>SUM(B36:AE36)-AI36</f>
        <v>9165</v>
      </c>
      <c r="AH36" s="112"/>
      <c r="AI36" s="113">
        <f>Z36+L36+O36</f>
        <v>6536</v>
      </c>
      <c r="AJ36" s="114"/>
      <c r="AK36" s="78">
        <f>SUM(AG36+AI36)</f>
        <v>15701</v>
      </c>
      <c r="AL36" s="87"/>
    </row>
    <row r="37" spans="1:38" ht="18" customHeight="1">
      <c r="A37" s="111" t="s">
        <v>192</v>
      </c>
      <c r="B37" s="453">
        <v>1419</v>
      </c>
      <c r="C37" s="457"/>
      <c r="D37" s="457"/>
      <c r="E37" s="458"/>
      <c r="F37" s="503">
        <v>1573</v>
      </c>
      <c r="G37" s="495"/>
      <c r="H37" s="495"/>
      <c r="I37" s="271">
        <v>516</v>
      </c>
      <c r="J37" s="399">
        <v>1143</v>
      </c>
      <c r="K37" s="401"/>
      <c r="L37" s="413">
        <v>1379</v>
      </c>
      <c r="M37" s="407"/>
      <c r="N37" s="408"/>
      <c r="O37" s="413">
        <v>2047</v>
      </c>
      <c r="P37" s="414"/>
      <c r="Q37" s="414"/>
      <c r="R37" s="415"/>
      <c r="S37" s="399">
        <v>932</v>
      </c>
      <c r="T37" s="401"/>
      <c r="U37" s="411">
        <v>1280</v>
      </c>
      <c r="V37" s="504"/>
      <c r="W37" s="505">
        <v>1410</v>
      </c>
      <c r="X37" s="506"/>
      <c r="Y37" s="506"/>
      <c r="Z37" s="413">
        <v>3110</v>
      </c>
      <c r="AA37" s="414"/>
      <c r="AB37" s="414"/>
      <c r="AC37" s="415"/>
      <c r="AD37" s="493">
        <v>893</v>
      </c>
      <c r="AE37" s="494"/>
      <c r="AG37" s="65">
        <f>SUM(B37:AD37)-AI37</f>
        <v>9166</v>
      </c>
      <c r="AH37" s="112"/>
      <c r="AI37" s="113">
        <f>Z37+L37+O37</f>
        <v>6536</v>
      </c>
      <c r="AJ37" s="114"/>
      <c r="AK37" s="78">
        <f>SUM(AG37+AI37)</f>
        <v>15702</v>
      </c>
      <c r="AL37" s="46"/>
    </row>
    <row r="38" spans="1:38" ht="18" customHeight="1">
      <c r="A38" s="109"/>
      <c r="B38" s="529" t="s">
        <v>229</v>
      </c>
      <c r="C38" s="530"/>
      <c r="D38" s="530"/>
      <c r="E38" s="531"/>
      <c r="F38" s="533">
        <v>45777</v>
      </c>
      <c r="G38" s="534"/>
      <c r="H38" s="534"/>
      <c r="I38" s="269">
        <v>46022</v>
      </c>
      <c r="J38" s="535">
        <v>45777</v>
      </c>
      <c r="K38" s="536"/>
      <c r="L38" s="424" t="s">
        <v>230</v>
      </c>
      <c r="M38" s="407"/>
      <c r="N38" s="408"/>
      <c r="O38" s="426"/>
      <c r="P38" s="427"/>
      <c r="Q38" s="427"/>
      <c r="R38" s="428"/>
      <c r="S38" s="515">
        <v>45716</v>
      </c>
      <c r="T38" s="516"/>
      <c r="U38" s="416">
        <v>46538</v>
      </c>
      <c r="V38" s="517"/>
      <c r="W38" s="518">
        <v>46568</v>
      </c>
      <c r="X38" s="519"/>
      <c r="Y38" s="519"/>
      <c r="Z38" s="426"/>
      <c r="AA38" s="427"/>
      <c r="AB38" s="427"/>
      <c r="AC38" s="428"/>
      <c r="AD38" s="532">
        <v>46081</v>
      </c>
      <c r="AE38" s="494"/>
      <c r="AG38" s="65"/>
      <c r="AI38" s="113"/>
      <c r="AJ38" s="103"/>
      <c r="AK38" s="78"/>
      <c r="AL38" s="46"/>
    </row>
    <row r="39" spans="1:38" s="116" customFormat="1" ht="30.75" customHeight="1">
      <c r="A39" s="115"/>
      <c r="B39" s="520"/>
      <c r="C39" s="521"/>
      <c r="D39" s="521"/>
      <c r="E39" s="522"/>
      <c r="F39" s="525"/>
      <c r="G39" s="526"/>
      <c r="H39" s="526"/>
      <c r="I39" s="270"/>
      <c r="J39" s="527"/>
      <c r="K39" s="528"/>
      <c r="L39" s="540" t="s">
        <v>231</v>
      </c>
      <c r="M39" s="541"/>
      <c r="N39" s="542"/>
      <c r="O39" s="476" t="s">
        <v>204</v>
      </c>
      <c r="P39" s="477"/>
      <c r="Q39" s="477"/>
      <c r="R39" s="478"/>
      <c r="S39" s="537"/>
      <c r="T39" s="538"/>
      <c r="U39" s="422"/>
      <c r="V39" s="539"/>
      <c r="W39" s="507"/>
      <c r="X39" s="508"/>
      <c r="Y39" s="508"/>
      <c r="Z39" s="67"/>
      <c r="AA39" s="68"/>
      <c r="AB39" s="68"/>
      <c r="AC39" s="69"/>
      <c r="AD39" s="523" t="s">
        <v>232</v>
      </c>
      <c r="AE39" s="524"/>
      <c r="AG39" s="117"/>
      <c r="AH39" s="118"/>
      <c r="AI39" s="117"/>
      <c r="AJ39" s="119"/>
      <c r="AK39" s="117"/>
      <c r="AL39" s="120"/>
    </row>
    <row r="40" spans="1:38" ht="16.5" customHeight="1">
      <c r="A40" s="91"/>
      <c r="B40" s="121"/>
      <c r="C40" s="122"/>
      <c r="D40" s="123"/>
      <c r="E40" s="122"/>
      <c r="F40" s="123"/>
      <c r="G40" s="122"/>
      <c r="H40" s="123"/>
      <c r="I40" s="123"/>
      <c r="J40" s="123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3"/>
      <c r="W40" s="123"/>
      <c r="X40" s="122"/>
      <c r="Y40" s="122"/>
      <c r="Z40" s="122"/>
      <c r="AA40" s="122"/>
      <c r="AB40" s="122"/>
      <c r="AC40" s="124"/>
      <c r="AD40" s="124"/>
      <c r="AE40" s="124"/>
      <c r="AF40" s="125"/>
      <c r="AG40" s="126"/>
      <c r="AH40" s="94"/>
      <c r="AI40" s="126"/>
      <c r="AJ40" s="94"/>
      <c r="AK40" s="126"/>
      <c r="AL40" s="46"/>
    </row>
    <row r="41" spans="1:38" ht="18" customHeight="1">
      <c r="A41" s="95"/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9"/>
      <c r="Z41" s="129"/>
      <c r="AA41" s="129"/>
      <c r="AB41" s="129"/>
      <c r="AC41" s="129"/>
      <c r="AD41" s="129"/>
      <c r="AE41" s="130"/>
      <c r="AF41" s="125"/>
      <c r="AG41" s="131"/>
      <c r="AH41" s="98"/>
      <c r="AI41" s="131"/>
      <c r="AJ41" s="98"/>
      <c r="AK41" s="131"/>
      <c r="AL41" s="46"/>
    </row>
    <row r="42" spans="1:38" s="140" customFormat="1" ht="18" customHeight="1">
      <c r="A42" s="76">
        <v>4</v>
      </c>
      <c r="B42" s="132" t="s">
        <v>233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4"/>
      <c r="Z42" s="134"/>
      <c r="AA42" s="134"/>
      <c r="AB42" s="134"/>
      <c r="AC42" s="134"/>
      <c r="AD42" s="134"/>
      <c r="AE42" s="135"/>
      <c r="AF42" s="136"/>
      <c r="AG42" s="137"/>
      <c r="AH42" s="138"/>
      <c r="AI42" s="137"/>
      <c r="AJ42" s="138"/>
      <c r="AK42" s="137"/>
      <c r="AL42" s="139"/>
    </row>
    <row r="43" spans="1:38" ht="18" customHeight="1">
      <c r="A43" s="104"/>
      <c r="B43" s="509"/>
      <c r="C43" s="510"/>
      <c r="D43" s="510"/>
      <c r="E43" s="510"/>
      <c r="F43" s="510"/>
      <c r="G43" s="510"/>
      <c r="H43" s="510"/>
      <c r="I43" s="510"/>
      <c r="J43" s="510"/>
      <c r="K43" s="510"/>
      <c r="L43" s="510"/>
      <c r="M43" s="510"/>
      <c r="N43" s="510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  <c r="Z43" s="510"/>
      <c r="AA43" s="510"/>
      <c r="AB43" s="510"/>
      <c r="AC43" s="510"/>
      <c r="AD43" s="510"/>
      <c r="AE43" s="511"/>
      <c r="AF43" s="125"/>
      <c r="AG43" s="141"/>
      <c r="AH43" s="94"/>
      <c r="AI43" s="141"/>
      <c r="AJ43" s="94"/>
      <c r="AK43" s="141"/>
      <c r="AL43" s="46"/>
    </row>
    <row r="44" spans="1:38" ht="16.5" customHeight="1">
      <c r="A44" s="9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3"/>
      <c r="AG44" s="126"/>
      <c r="AH44" s="94"/>
      <c r="AI44" s="144"/>
      <c r="AJ44" s="94"/>
      <c r="AK44" s="144"/>
      <c r="AL44" s="46"/>
    </row>
    <row r="45" spans="1:38" ht="18" customHeight="1">
      <c r="A45" s="95"/>
      <c r="B45" s="145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8"/>
      <c r="X45" s="128"/>
      <c r="Y45" s="129"/>
      <c r="Z45" s="128"/>
      <c r="AA45" s="129"/>
      <c r="AB45" s="128"/>
      <c r="AC45" s="129"/>
      <c r="AD45" s="128"/>
      <c r="AE45" s="130"/>
      <c r="AF45" s="125"/>
      <c r="AG45" s="131"/>
      <c r="AH45" s="98"/>
      <c r="AI45" s="131"/>
      <c r="AJ45" s="98"/>
      <c r="AK45" s="131"/>
      <c r="AL45" s="46"/>
    </row>
    <row r="46" spans="1:38" s="140" customFormat="1" ht="18" customHeight="1">
      <c r="A46" s="76">
        <v>3</v>
      </c>
      <c r="B46" s="146" t="s">
        <v>233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3"/>
      <c r="X46" s="133"/>
      <c r="Y46" s="134"/>
      <c r="Z46" s="133"/>
      <c r="AA46" s="134"/>
      <c r="AB46" s="133"/>
      <c r="AC46" s="134"/>
      <c r="AD46" s="133"/>
      <c r="AE46" s="135"/>
      <c r="AF46" s="136"/>
      <c r="AG46" s="137"/>
      <c r="AH46" s="138"/>
      <c r="AI46" s="137"/>
      <c r="AJ46" s="138"/>
      <c r="AK46" s="137"/>
      <c r="AL46" s="139"/>
    </row>
    <row r="47" spans="1:38" ht="18" customHeight="1">
      <c r="A47" s="147"/>
      <c r="B47" s="512"/>
      <c r="C47" s="51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513"/>
      <c r="AA47" s="513"/>
      <c r="AB47" s="513"/>
      <c r="AC47" s="513"/>
      <c r="AD47" s="513"/>
      <c r="AE47" s="514"/>
      <c r="AF47" s="125"/>
      <c r="AG47" s="148"/>
      <c r="AH47" s="94"/>
      <c r="AI47" s="148"/>
      <c r="AJ47" s="94"/>
      <c r="AK47" s="148"/>
      <c r="AL47" s="46"/>
    </row>
    <row r="48" spans="1:38" ht="16.5" customHeight="1">
      <c r="A48" s="91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25"/>
      <c r="AG48" s="126"/>
      <c r="AH48" s="94"/>
      <c r="AI48" s="126"/>
      <c r="AJ48" s="94"/>
      <c r="AK48" s="126"/>
      <c r="AL48" s="46"/>
    </row>
    <row r="49" spans="1:39" ht="18" customHeight="1">
      <c r="A49" s="150"/>
      <c r="B49" s="145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51"/>
      <c r="Y49" s="152"/>
      <c r="Z49" s="152"/>
      <c r="AA49" s="152"/>
      <c r="AB49" s="152"/>
      <c r="AC49" s="152"/>
      <c r="AD49" s="152"/>
      <c r="AE49" s="153"/>
      <c r="AF49" s="125"/>
      <c r="AG49" s="154"/>
      <c r="AH49" s="94"/>
      <c r="AI49" s="154"/>
      <c r="AJ49" s="94"/>
      <c r="AK49" s="154"/>
      <c r="AL49" s="46"/>
    </row>
    <row r="50" spans="1:39" s="140" customFormat="1" ht="18" customHeight="1">
      <c r="A50" s="76">
        <v>2</v>
      </c>
      <c r="B50" s="146" t="s">
        <v>233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55"/>
      <c r="Y50" s="156"/>
      <c r="Z50" s="156"/>
      <c r="AA50" s="156"/>
      <c r="AB50" s="156"/>
      <c r="AC50" s="156"/>
      <c r="AD50" s="156"/>
      <c r="AE50" s="157"/>
      <c r="AF50" s="136"/>
      <c r="AG50" s="158"/>
      <c r="AH50" s="159"/>
      <c r="AI50" s="158"/>
      <c r="AJ50" s="159"/>
      <c r="AK50" s="158"/>
      <c r="AL50" s="139"/>
    </row>
    <row r="51" spans="1:39" ht="18" customHeight="1">
      <c r="A51" s="147"/>
      <c r="B51" s="512"/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3"/>
      <c r="T51" s="513"/>
      <c r="U51" s="513"/>
      <c r="V51" s="513"/>
      <c r="W51" s="513"/>
      <c r="X51" s="513"/>
      <c r="Y51" s="513"/>
      <c r="Z51" s="513"/>
      <c r="AA51" s="513"/>
      <c r="AB51" s="513"/>
      <c r="AC51" s="513"/>
      <c r="AD51" s="513"/>
      <c r="AE51" s="514"/>
      <c r="AF51" s="125"/>
      <c r="AG51" s="148"/>
      <c r="AH51" s="94"/>
      <c r="AI51" s="148"/>
      <c r="AJ51" s="94"/>
      <c r="AK51" s="148"/>
      <c r="AL51" s="46"/>
    </row>
    <row r="52" spans="1:39" ht="16.5" customHeight="1">
      <c r="A52" s="91"/>
      <c r="B52" s="160"/>
      <c r="C52" s="160"/>
      <c r="D52" s="161"/>
      <c r="E52" s="160"/>
      <c r="F52" s="161"/>
      <c r="G52" s="160"/>
      <c r="H52" s="161"/>
      <c r="I52" s="161"/>
      <c r="J52" s="161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1"/>
      <c r="W52" s="161"/>
      <c r="X52" s="161"/>
      <c r="Y52" s="160"/>
      <c r="Z52" s="160"/>
      <c r="AA52" s="160"/>
      <c r="AB52" s="160"/>
      <c r="AC52" s="160"/>
      <c r="AD52" s="160"/>
      <c r="AE52" s="160"/>
      <c r="AF52" s="125"/>
      <c r="AG52" s="94"/>
      <c r="AH52" s="94"/>
      <c r="AI52" s="94"/>
      <c r="AJ52" s="94"/>
      <c r="AK52" s="94"/>
      <c r="AL52" s="46"/>
    </row>
    <row r="53" spans="1:39" ht="18" customHeight="1">
      <c r="A53" s="162"/>
      <c r="B53" s="366" t="s">
        <v>234</v>
      </c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  <c r="N53" s="366" t="s">
        <v>235</v>
      </c>
      <c r="O53" s="547"/>
      <c r="P53" s="547"/>
      <c r="Q53" s="547"/>
      <c r="R53" s="547"/>
      <c r="S53" s="547"/>
      <c r="T53" s="367"/>
      <c r="U53" s="340" t="s">
        <v>183</v>
      </c>
      <c r="V53" s="341"/>
      <c r="W53" s="341"/>
      <c r="X53" s="341"/>
      <c r="Y53" s="341"/>
      <c r="Z53" s="341"/>
      <c r="AA53" s="341"/>
      <c r="AB53" s="341"/>
      <c r="AC53" s="341"/>
      <c r="AD53" s="341"/>
      <c r="AE53" s="342"/>
      <c r="AF53" s="125"/>
      <c r="AG53" s="99"/>
      <c r="AH53" s="98"/>
      <c r="AI53" s="99"/>
      <c r="AJ53" s="98"/>
      <c r="AK53" s="99"/>
      <c r="AL53" s="46"/>
    </row>
    <row r="54" spans="1:39" ht="18" customHeight="1">
      <c r="A54" s="76">
        <v>1</v>
      </c>
      <c r="B54" s="349" t="s">
        <v>46</v>
      </c>
      <c r="C54" s="548"/>
      <c r="D54" s="548"/>
      <c r="E54" s="548"/>
      <c r="F54" s="548"/>
      <c r="G54" s="548"/>
      <c r="H54" s="548"/>
      <c r="I54" s="548"/>
      <c r="J54" s="548"/>
      <c r="K54" s="548"/>
      <c r="L54" s="548"/>
      <c r="M54" s="548"/>
      <c r="N54" s="349" t="s">
        <v>236</v>
      </c>
      <c r="O54" s="548"/>
      <c r="P54" s="548"/>
      <c r="Q54" s="548"/>
      <c r="R54" s="548"/>
      <c r="S54" s="548"/>
      <c r="T54" s="350"/>
      <c r="U54" s="316" t="s">
        <v>237</v>
      </c>
      <c r="V54" s="317"/>
      <c r="W54" s="317"/>
      <c r="X54" s="317"/>
      <c r="Y54" s="317"/>
      <c r="Z54" s="317"/>
      <c r="AA54" s="317"/>
      <c r="AB54" s="317"/>
      <c r="AC54" s="317"/>
      <c r="AD54" s="317"/>
      <c r="AE54" s="318"/>
      <c r="AF54" s="125"/>
      <c r="AG54" s="110"/>
      <c r="AH54" s="98"/>
      <c r="AI54" s="110"/>
      <c r="AJ54" s="98"/>
      <c r="AK54" s="110"/>
      <c r="AL54" s="46"/>
    </row>
    <row r="55" spans="1:39" ht="18" customHeight="1">
      <c r="A55" s="77" t="s">
        <v>191</v>
      </c>
      <c r="B55" s="397">
        <v>6898</v>
      </c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397">
        <v>1328</v>
      </c>
      <c r="O55" s="543"/>
      <c r="P55" s="543"/>
      <c r="Q55" s="543"/>
      <c r="R55" s="543"/>
      <c r="S55" s="543"/>
      <c r="T55" s="398"/>
      <c r="U55" s="544">
        <v>2457</v>
      </c>
      <c r="V55" s="545"/>
      <c r="W55" s="545"/>
      <c r="X55" s="545"/>
      <c r="Y55" s="545"/>
      <c r="Z55" s="545"/>
      <c r="AA55" s="545"/>
      <c r="AB55" s="545"/>
      <c r="AC55" s="545"/>
      <c r="AD55" s="545"/>
      <c r="AE55" s="546"/>
      <c r="AF55" s="125"/>
      <c r="AG55" s="78">
        <f>SUM(B55:AE55)-AI55</f>
        <v>8226</v>
      </c>
      <c r="AH55" s="94"/>
      <c r="AI55" s="78">
        <f>U55</f>
        <v>2457</v>
      </c>
      <c r="AJ55" s="94"/>
      <c r="AK55" s="78">
        <f>SUM(AG55+AI55)</f>
        <v>10683</v>
      </c>
      <c r="AL55" s="46"/>
    </row>
    <row r="56" spans="1:39" ht="18" customHeight="1">
      <c r="A56" s="77" t="s">
        <v>192</v>
      </c>
      <c r="B56" s="397">
        <v>6898</v>
      </c>
      <c r="C56" s="543"/>
      <c r="D56" s="543"/>
      <c r="E56" s="543"/>
      <c r="F56" s="543"/>
      <c r="G56" s="543"/>
      <c r="H56" s="543"/>
      <c r="I56" s="543"/>
      <c r="J56" s="543"/>
      <c r="K56" s="543"/>
      <c r="L56" s="543"/>
      <c r="M56" s="543"/>
      <c r="N56" s="397">
        <v>1328</v>
      </c>
      <c r="O56" s="543"/>
      <c r="P56" s="543"/>
      <c r="Q56" s="543"/>
      <c r="R56" s="543"/>
      <c r="S56" s="543"/>
      <c r="T56" s="398"/>
      <c r="U56" s="544">
        <v>2457</v>
      </c>
      <c r="V56" s="545"/>
      <c r="W56" s="545"/>
      <c r="X56" s="545"/>
      <c r="Y56" s="545"/>
      <c r="Z56" s="545"/>
      <c r="AA56" s="545"/>
      <c r="AB56" s="545"/>
      <c r="AC56" s="545"/>
      <c r="AD56" s="545"/>
      <c r="AE56" s="546"/>
      <c r="AF56" s="125"/>
      <c r="AG56" s="78">
        <f>SUM(B56:AE56)-AI56</f>
        <v>8226</v>
      </c>
      <c r="AH56" s="94"/>
      <c r="AI56" s="78">
        <f>U56</f>
        <v>2457</v>
      </c>
      <c r="AJ56" s="94"/>
      <c r="AK56" s="78">
        <f>SUM(AG56+AI56)</f>
        <v>10683</v>
      </c>
      <c r="AL56" s="46"/>
    </row>
    <row r="57" spans="1:39" ht="18" customHeight="1">
      <c r="A57" s="163"/>
      <c r="B57" s="552">
        <v>46812</v>
      </c>
      <c r="C57" s="553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552">
        <v>47361</v>
      </c>
      <c r="O57" s="548"/>
      <c r="P57" s="548"/>
      <c r="Q57" s="548"/>
      <c r="R57" s="548"/>
      <c r="S57" s="548"/>
      <c r="T57" s="350"/>
      <c r="U57" s="554"/>
      <c r="V57" s="555"/>
      <c r="W57" s="555"/>
      <c r="X57" s="555"/>
      <c r="Y57" s="555"/>
      <c r="Z57" s="555"/>
      <c r="AA57" s="555"/>
      <c r="AB57" s="555"/>
      <c r="AC57" s="555"/>
      <c r="AD57" s="555"/>
      <c r="AE57" s="556"/>
      <c r="AF57" s="125"/>
      <c r="AG57" s="164"/>
      <c r="AH57" s="94"/>
      <c r="AI57" s="164"/>
      <c r="AJ57" s="94"/>
      <c r="AK57" s="164"/>
      <c r="AL57" s="46"/>
    </row>
    <row r="58" spans="1:39" ht="18" customHeight="1">
      <c r="A58" s="165"/>
      <c r="B58" s="166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562" t="s">
        <v>238</v>
      </c>
      <c r="O58" s="563"/>
      <c r="P58" s="563"/>
      <c r="Q58" s="563"/>
      <c r="R58" s="563"/>
      <c r="S58" s="563"/>
      <c r="T58" s="564"/>
      <c r="U58" s="357"/>
      <c r="V58" s="358"/>
      <c r="W58" s="358"/>
      <c r="X58" s="358"/>
      <c r="Y58" s="358"/>
      <c r="Z58" s="358"/>
      <c r="AA58" s="358"/>
      <c r="AB58" s="358"/>
      <c r="AC58" s="358"/>
      <c r="AD58" s="358"/>
      <c r="AE58" s="359"/>
      <c r="AF58" s="125"/>
      <c r="AG58" s="168"/>
      <c r="AH58" s="94"/>
      <c r="AI58" s="168"/>
      <c r="AJ58" s="94"/>
      <c r="AK58" s="168"/>
      <c r="AL58" s="46"/>
    </row>
    <row r="59" spans="1:39" ht="16.5" customHeight="1">
      <c r="A59" s="91"/>
      <c r="AF59" s="125"/>
      <c r="AG59" s="126"/>
      <c r="AH59" s="94"/>
      <c r="AI59" s="126"/>
      <c r="AJ59" s="94"/>
      <c r="AK59" s="126"/>
      <c r="AL59" s="46"/>
    </row>
    <row r="60" spans="1:39" ht="16.5" customHeight="1">
      <c r="A60" s="91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25"/>
      <c r="AD60" s="125"/>
      <c r="AE60" s="125"/>
      <c r="AF60" s="93"/>
      <c r="AG60" s="169"/>
      <c r="AH60" s="169"/>
      <c r="AI60" s="169"/>
      <c r="AJ60" s="169"/>
      <c r="AK60" s="169"/>
      <c r="AL60" s="46"/>
    </row>
    <row r="61" spans="1:39" ht="16.5" customHeight="1">
      <c r="A61" s="170"/>
      <c r="C61" s="171" t="s">
        <v>239</v>
      </c>
      <c r="E61" s="172"/>
      <c r="F61" s="173" t="s">
        <v>183</v>
      </c>
      <c r="G61" s="59"/>
      <c r="H61" s="174"/>
      <c r="I61" s="175"/>
      <c r="K61" s="143"/>
      <c r="L61" s="143"/>
      <c r="M61" s="176"/>
      <c r="N61" s="170">
        <v>2024</v>
      </c>
      <c r="O61" s="177"/>
      <c r="P61" s="170">
        <v>2025</v>
      </c>
      <c r="Q61" s="178"/>
      <c r="R61" s="170">
        <v>2026</v>
      </c>
      <c r="S61" s="179"/>
      <c r="T61" s="170">
        <v>2027</v>
      </c>
      <c r="U61" s="180"/>
      <c r="V61" s="170" t="s">
        <v>240</v>
      </c>
      <c r="AF61" s="181" t="s">
        <v>241</v>
      </c>
      <c r="AG61" s="182">
        <f>+AG15+AG22+AG29+AG36+AG55</f>
        <v>56113</v>
      </c>
      <c r="AH61" s="183"/>
      <c r="AI61" s="182">
        <f>+AI15+AI22+AI29+AI36+AI55</f>
        <v>17223</v>
      </c>
      <c r="AJ61" s="184"/>
      <c r="AK61" s="182">
        <f>+AK15+AK22+AK29+AK36+AK55+AK60</f>
        <v>73336</v>
      </c>
      <c r="AM61" s="185"/>
    </row>
    <row r="62" spans="1:39" s="93" customFormat="1" ht="17.25" customHeight="1">
      <c r="A62" s="557" t="s">
        <v>242</v>
      </c>
      <c r="B62" s="558"/>
      <c r="C62" s="558"/>
      <c r="D62" s="559">
        <f>AI64</f>
        <v>17088</v>
      </c>
      <c r="E62" s="559"/>
      <c r="F62" s="184"/>
      <c r="G62" s="560"/>
      <c r="H62" s="561"/>
      <c r="I62" s="186"/>
      <c r="K62" s="47"/>
      <c r="L62" s="143"/>
      <c r="M62" s="187">
        <f>L29</f>
        <v>2076</v>
      </c>
      <c r="N62" s="187"/>
      <c r="O62" s="187">
        <f>F36+I36+J36+S36+U22+N15+AC15</f>
        <v>12059</v>
      </c>
      <c r="P62" s="187"/>
      <c r="Q62" s="187">
        <f>B36+AD36+B29+S29+X29</f>
        <v>10407</v>
      </c>
      <c r="R62" s="187"/>
      <c r="S62" s="187">
        <f>U36+W36+H29+J29+M22+R15+W15+AD22</f>
        <v>17030</v>
      </c>
      <c r="T62" s="187"/>
      <c r="U62" s="188">
        <f>B55+N55+B15+L15</f>
        <v>14541</v>
      </c>
      <c r="Y62" s="188"/>
      <c r="Z62" s="189"/>
      <c r="AA62" s="184"/>
      <c r="AF62" s="181" t="s">
        <v>243</v>
      </c>
      <c r="AG62" s="190">
        <f>AG61/AK61</f>
        <v>0.7651494491109414</v>
      </c>
      <c r="AH62" s="191"/>
      <c r="AI62" s="192">
        <f>AI61/AK61</f>
        <v>0.23485055088905857</v>
      </c>
      <c r="AJ62" s="191"/>
      <c r="AK62" s="192">
        <v>1</v>
      </c>
      <c r="AL62" s="184"/>
    </row>
    <row r="63" spans="1:39" s="93" customFormat="1" ht="17.25" customHeight="1">
      <c r="A63" s="549" t="s">
        <v>244</v>
      </c>
      <c r="B63" s="549"/>
      <c r="C63" s="549"/>
      <c r="D63" s="550">
        <f>D62/$AK$64</f>
        <v>0.23343624491134121</v>
      </c>
      <c r="E63" s="550"/>
      <c r="G63" s="551"/>
      <c r="H63" s="551"/>
      <c r="I63" s="143"/>
      <c r="K63" s="143"/>
      <c r="L63" s="143"/>
      <c r="M63" s="193">
        <f>M62/$AK$64</f>
        <v>2.8359880877571651E-2</v>
      </c>
      <c r="N63" s="194"/>
      <c r="O63" s="193">
        <f>O62/$AK$64</f>
        <v>0.1647359361766072</v>
      </c>
      <c r="P63" s="194"/>
      <c r="Q63" s="193">
        <f>Q62/$AK$64</f>
        <v>0.14216824676921397</v>
      </c>
      <c r="R63" s="194"/>
      <c r="S63" s="193">
        <f>S62/$AK$64</f>
        <v>0.23264391683287342</v>
      </c>
      <c r="U63" s="193">
        <f>U62/$AK$64</f>
        <v>0.19864211360345346</v>
      </c>
      <c r="V63" s="195">
        <f>M63+O63+Q63+S63+U63+D63</f>
        <v>0.99998633917106083</v>
      </c>
      <c r="Y63" s="195"/>
      <c r="AG63" s="196"/>
      <c r="AH63" s="197"/>
      <c r="AI63" s="196"/>
      <c r="AJ63" s="197"/>
      <c r="AK63" s="196"/>
      <c r="AL63" s="184"/>
    </row>
    <row r="64" spans="1:39" ht="15" customHeight="1">
      <c r="A64" s="198"/>
      <c r="B64" s="199"/>
      <c r="C64" s="199"/>
      <c r="E64" s="315"/>
      <c r="F64" s="315"/>
      <c r="G64" s="315"/>
      <c r="H64" s="203"/>
      <c r="K64" s="210" t="s">
        <v>245</v>
      </c>
      <c r="L64" s="211"/>
      <c r="M64" s="211"/>
      <c r="N64" s="212"/>
      <c r="O64" s="212"/>
      <c r="AB64" s="206"/>
      <c r="AC64" s="206"/>
      <c r="AD64" s="206"/>
      <c r="AE64" s="206"/>
      <c r="AF64" s="207" t="s">
        <v>246</v>
      </c>
      <c r="AG64" s="182">
        <f>+AG16+AG23+AG30+AG37+AG56</f>
        <v>56114</v>
      </c>
      <c r="AH64" s="183"/>
      <c r="AI64" s="182">
        <f>+AI16+AI23+AI30+AI37+AI56</f>
        <v>17088</v>
      </c>
      <c r="AJ64" s="184"/>
      <c r="AK64" s="205">
        <f>+AK16+AK23+AK30+AK37+AK56</f>
        <v>73202</v>
      </c>
      <c r="AL64" s="46"/>
    </row>
    <row r="65" spans="3:38" ht="15" customHeight="1">
      <c r="C65" s="46"/>
      <c r="D65" s="46"/>
      <c r="E65" s="315"/>
      <c r="F65" s="315"/>
      <c r="G65" s="315"/>
      <c r="K65" s="208" t="s">
        <v>247</v>
      </c>
      <c r="L65" s="209" t="s">
        <v>248</v>
      </c>
      <c r="M65" s="204"/>
      <c r="R65" s="189"/>
      <c r="AF65" s="181" t="s">
        <v>243</v>
      </c>
      <c r="AG65" s="192">
        <f>AG64/AK64</f>
        <v>0.76656375508865882</v>
      </c>
      <c r="AH65" s="191"/>
      <c r="AI65" s="192">
        <f>AI64/AK64</f>
        <v>0.23343624491134121</v>
      </c>
      <c r="AJ65" s="191"/>
      <c r="AK65" s="192">
        <v>1</v>
      </c>
      <c r="AL65" s="46"/>
    </row>
    <row r="66" spans="3:38">
      <c r="K66" s="208"/>
      <c r="L66" s="217"/>
      <c r="M66" s="204"/>
    </row>
    <row r="67" spans="3:38">
      <c r="K67" s="140"/>
      <c r="L67" s="140"/>
      <c r="M67" s="204"/>
      <c r="AG67" s="200"/>
      <c r="AK67" s="200"/>
    </row>
    <row r="69" spans="3:38">
      <c r="AG69" s="112"/>
    </row>
  </sheetData>
  <mergeCells count="235">
    <mergeCell ref="N5:S6"/>
    <mergeCell ref="B20:D20"/>
    <mergeCell ref="B21:D21"/>
    <mergeCell ref="B22:D22"/>
    <mergeCell ref="B23:D23"/>
    <mergeCell ref="B24:D24"/>
    <mergeCell ref="B25:D25"/>
    <mergeCell ref="M20:T20"/>
    <mergeCell ref="M21:T21"/>
    <mergeCell ref="M22:T22"/>
    <mergeCell ref="M23:T23"/>
    <mergeCell ref="M24:T24"/>
    <mergeCell ref="M25:T25"/>
    <mergeCell ref="B18:K18"/>
    <mergeCell ref="L18:M18"/>
    <mergeCell ref="N18:Q18"/>
    <mergeCell ref="R18:V18"/>
    <mergeCell ref="A63:C63"/>
    <mergeCell ref="D63:E63"/>
    <mergeCell ref="G63:H63"/>
    <mergeCell ref="E64:G64"/>
    <mergeCell ref="B57:M57"/>
    <mergeCell ref="N57:T57"/>
    <mergeCell ref="U57:AE57"/>
    <mergeCell ref="U58:AE58"/>
    <mergeCell ref="A62:C62"/>
    <mergeCell ref="D62:E62"/>
    <mergeCell ref="G62:H62"/>
    <mergeCell ref="N58:T58"/>
    <mergeCell ref="B55:M55"/>
    <mergeCell ref="N55:T55"/>
    <mergeCell ref="U55:AE55"/>
    <mergeCell ref="B56:M56"/>
    <mergeCell ref="N56:T56"/>
    <mergeCell ref="U56:AE56"/>
    <mergeCell ref="B51:AE51"/>
    <mergeCell ref="B53:M53"/>
    <mergeCell ref="N53:T53"/>
    <mergeCell ref="U53:AE53"/>
    <mergeCell ref="B54:M54"/>
    <mergeCell ref="N54:T54"/>
    <mergeCell ref="U54:AE54"/>
    <mergeCell ref="W39:Y39"/>
    <mergeCell ref="B43:AE43"/>
    <mergeCell ref="B47:AE47"/>
    <mergeCell ref="S38:T38"/>
    <mergeCell ref="U38:V38"/>
    <mergeCell ref="W38:Y38"/>
    <mergeCell ref="Z38:AC38"/>
    <mergeCell ref="B39:E39"/>
    <mergeCell ref="AD39:AE39"/>
    <mergeCell ref="F39:H39"/>
    <mergeCell ref="J39:K39"/>
    <mergeCell ref="B38:E38"/>
    <mergeCell ref="AD38:AE38"/>
    <mergeCell ref="F38:H38"/>
    <mergeCell ref="J38:K38"/>
    <mergeCell ref="L38:N38"/>
    <mergeCell ref="S39:T39"/>
    <mergeCell ref="U39:V39"/>
    <mergeCell ref="L39:N39"/>
    <mergeCell ref="O39:R39"/>
    <mergeCell ref="O38:R38"/>
    <mergeCell ref="Z36:AC36"/>
    <mergeCell ref="B37:E37"/>
    <mergeCell ref="AD37:AE37"/>
    <mergeCell ref="F37:H37"/>
    <mergeCell ref="J37:K37"/>
    <mergeCell ref="L37:N37"/>
    <mergeCell ref="O37:R37"/>
    <mergeCell ref="S37:T37"/>
    <mergeCell ref="U37:V37"/>
    <mergeCell ref="W37:Y37"/>
    <mergeCell ref="Z37:AC37"/>
    <mergeCell ref="B36:E36"/>
    <mergeCell ref="AD36:AE36"/>
    <mergeCell ref="F36:H36"/>
    <mergeCell ref="J36:K36"/>
    <mergeCell ref="L36:N36"/>
    <mergeCell ref="O36:R36"/>
    <mergeCell ref="S36:T36"/>
    <mergeCell ref="U36:V36"/>
    <mergeCell ref="W36:Y36"/>
    <mergeCell ref="S34:T34"/>
    <mergeCell ref="U34:V34"/>
    <mergeCell ref="W34:Y34"/>
    <mergeCell ref="Z34:AC34"/>
    <mergeCell ref="B35:E35"/>
    <mergeCell ref="AD35:AE35"/>
    <mergeCell ref="F35:H35"/>
    <mergeCell ref="J35:K35"/>
    <mergeCell ref="L35:N35"/>
    <mergeCell ref="O35:R35"/>
    <mergeCell ref="B34:E34"/>
    <mergeCell ref="AD34:AE34"/>
    <mergeCell ref="F34:H34"/>
    <mergeCell ref="J34:K34"/>
    <mergeCell ref="L34:N34"/>
    <mergeCell ref="O34:R34"/>
    <mergeCell ref="S35:T35"/>
    <mergeCell ref="U35:V35"/>
    <mergeCell ref="W35:Y35"/>
    <mergeCell ref="Z35:AC35"/>
    <mergeCell ref="X31:AA31"/>
    <mergeCell ref="AB31:AE31"/>
    <mergeCell ref="B32:G32"/>
    <mergeCell ref="H32:I32"/>
    <mergeCell ref="J32:K32"/>
    <mergeCell ref="L32:P32"/>
    <mergeCell ref="Q32:R32"/>
    <mergeCell ref="S32:W32"/>
    <mergeCell ref="X32:AA32"/>
    <mergeCell ref="AB32:AE32"/>
    <mergeCell ref="B31:G31"/>
    <mergeCell ref="H31:I31"/>
    <mergeCell ref="J31:K31"/>
    <mergeCell ref="L31:P31"/>
    <mergeCell ref="Q31:R31"/>
    <mergeCell ref="S31:W31"/>
    <mergeCell ref="X29:AA29"/>
    <mergeCell ref="AB29:AE29"/>
    <mergeCell ref="B30:G30"/>
    <mergeCell ref="H30:I30"/>
    <mergeCell ref="J30:K30"/>
    <mergeCell ref="L30:P30"/>
    <mergeCell ref="Q30:R30"/>
    <mergeCell ref="S30:W30"/>
    <mergeCell ref="X30:AA30"/>
    <mergeCell ref="AB30:AE30"/>
    <mergeCell ref="B29:G29"/>
    <mergeCell ref="H29:I29"/>
    <mergeCell ref="J29:K29"/>
    <mergeCell ref="L29:P29"/>
    <mergeCell ref="Q29:R29"/>
    <mergeCell ref="S29:W29"/>
    <mergeCell ref="X27:AA27"/>
    <mergeCell ref="AB27:AE27"/>
    <mergeCell ref="B28:G28"/>
    <mergeCell ref="H28:I28"/>
    <mergeCell ref="J28:K28"/>
    <mergeCell ref="L28:P28"/>
    <mergeCell ref="Q28:R28"/>
    <mergeCell ref="S28:W28"/>
    <mergeCell ref="X28:AA28"/>
    <mergeCell ref="AB28:AE28"/>
    <mergeCell ref="B27:G27"/>
    <mergeCell ref="H27:I27"/>
    <mergeCell ref="J27:K27"/>
    <mergeCell ref="L27:P27"/>
    <mergeCell ref="Q27:R27"/>
    <mergeCell ref="S27:W27"/>
    <mergeCell ref="AD24:AE24"/>
    <mergeCell ref="E25:G25"/>
    <mergeCell ref="H25:J25"/>
    <mergeCell ref="K25:L25"/>
    <mergeCell ref="AD25:AE25"/>
    <mergeCell ref="E24:G24"/>
    <mergeCell ref="H24:J24"/>
    <mergeCell ref="K24:L24"/>
    <mergeCell ref="AA24:AC24"/>
    <mergeCell ref="AA25:AC25"/>
    <mergeCell ref="U24:Z24"/>
    <mergeCell ref="U25:Z25"/>
    <mergeCell ref="AD22:AE22"/>
    <mergeCell ref="E23:G23"/>
    <mergeCell ref="H23:J23"/>
    <mergeCell ref="K23:L23"/>
    <mergeCell ref="AD23:AE23"/>
    <mergeCell ref="E22:G22"/>
    <mergeCell ref="H22:J22"/>
    <mergeCell ref="K22:L22"/>
    <mergeCell ref="AA22:AC22"/>
    <mergeCell ref="AA23:AC23"/>
    <mergeCell ref="U22:Z22"/>
    <mergeCell ref="U23:Z23"/>
    <mergeCell ref="AD20:AE20"/>
    <mergeCell ref="E21:G21"/>
    <mergeCell ref="H21:J21"/>
    <mergeCell ref="K21:L21"/>
    <mergeCell ref="AD21:AE21"/>
    <mergeCell ref="E20:G20"/>
    <mergeCell ref="H20:J20"/>
    <mergeCell ref="K20:L20"/>
    <mergeCell ref="AA20:AC20"/>
    <mergeCell ref="AA21:AC21"/>
    <mergeCell ref="U20:Z20"/>
    <mergeCell ref="U21:Z21"/>
    <mergeCell ref="W18:AB18"/>
    <mergeCell ref="AC18:AE18"/>
    <mergeCell ref="B17:K17"/>
    <mergeCell ref="L17:M17"/>
    <mergeCell ref="N17:Q17"/>
    <mergeCell ref="R17:V17"/>
    <mergeCell ref="W17:AB17"/>
    <mergeCell ref="AC17:AE17"/>
    <mergeCell ref="N13:Q13"/>
    <mergeCell ref="R13:V13"/>
    <mergeCell ref="W13:AB13"/>
    <mergeCell ref="AC13:AE13"/>
    <mergeCell ref="B16:K16"/>
    <mergeCell ref="L16:M16"/>
    <mergeCell ref="N16:Q16"/>
    <mergeCell ref="R16:V16"/>
    <mergeCell ref="W16:AB16"/>
    <mergeCell ref="AC16:AE16"/>
    <mergeCell ref="B15:K15"/>
    <mergeCell ref="L15:M15"/>
    <mergeCell ref="N15:Q15"/>
    <mergeCell ref="R15:V15"/>
    <mergeCell ref="W15:AB15"/>
    <mergeCell ref="AC15:AE15"/>
    <mergeCell ref="E65:G65"/>
    <mergeCell ref="B8:P8"/>
    <mergeCell ref="Q8:AE8"/>
    <mergeCell ref="B9:P9"/>
    <mergeCell ref="Q9:AE9"/>
    <mergeCell ref="B10:P10"/>
    <mergeCell ref="Q10:AE10"/>
    <mergeCell ref="A2:AK2"/>
    <mergeCell ref="B3:AE3"/>
    <mergeCell ref="AG5:AG6"/>
    <mergeCell ref="AI5:AI6"/>
    <mergeCell ref="AK5:AK6"/>
    <mergeCell ref="B7:P7"/>
    <mergeCell ref="Q7:AE7"/>
    <mergeCell ref="B14:K14"/>
    <mergeCell ref="L14:M14"/>
    <mergeCell ref="N14:Q14"/>
    <mergeCell ref="R14:V14"/>
    <mergeCell ref="W14:AB14"/>
    <mergeCell ref="AC14:AE14"/>
    <mergeCell ref="B11:P11"/>
    <mergeCell ref="Q11:AE11"/>
    <mergeCell ref="B13:K13"/>
    <mergeCell ref="L13:M13"/>
  </mergeCells>
  <phoneticPr fontId="5" type="noConversion"/>
  <printOptions horizontalCentered="1"/>
  <pageMargins left="0.25" right="0.25" top="0.75" bottom="0.75" header="0.3" footer="0.3"/>
  <pageSetup paperSize="5" scale="35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Created xmlns="ad16376f-befe-4fab-a7d9-eab9db4eb8e9" xsi:nil="true"/>
    <lcf76f155ced4ddcb4097134ff3c332f xmlns="ad16376f-befe-4fab-a7d9-eab9db4eb8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0999E9024BA4AB1D1C07D7A0DC55C" ma:contentTypeVersion="18" ma:contentTypeDescription="Create a new document." ma:contentTypeScope="" ma:versionID="0a44ad976d5a558df30ce5fa7b849f79">
  <xsd:schema xmlns:xsd="http://www.w3.org/2001/XMLSchema" xmlns:xs="http://www.w3.org/2001/XMLSchema" xmlns:p="http://schemas.microsoft.com/office/2006/metadata/properties" xmlns:ns2="ad16376f-befe-4fab-a7d9-eab9db4eb8e9" xmlns:ns3="b30c66bd-5232-4400-851b-249cf2abc969" targetNamespace="http://schemas.microsoft.com/office/2006/metadata/properties" ma:root="true" ma:fieldsID="ab3cd1715fbb25da3a665c482b782c2c" ns2:_="" ns3:_="">
    <xsd:import namespace="ad16376f-befe-4fab-a7d9-eab9db4eb8e9"/>
    <xsd:import namespace="b30c66bd-5232-4400-851b-249cf2abc9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DateCreat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6376f-befe-4fab-a7d9-eab9db4eb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03bcf15-0075-40dd-b69e-3db519af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Created" ma:index="23" nillable="true" ma:displayName="Date Created" ma:format="DateTime" ma:internalName="DateCreated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c66bd-5232-4400-851b-249cf2abc96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6DA1D-281D-4BBC-A9FE-CF1CB8DCB821}"/>
</file>

<file path=customXml/itemProps2.xml><?xml version="1.0" encoding="utf-8"?>
<ds:datastoreItem xmlns:ds="http://schemas.openxmlformats.org/officeDocument/2006/customXml" ds:itemID="{CFB26164-EE85-4F90-9D13-1E6CED662035}"/>
</file>

<file path=customXml/itemProps3.xml><?xml version="1.0" encoding="utf-8"?>
<ds:datastoreItem xmlns:ds="http://schemas.openxmlformats.org/officeDocument/2006/customXml" ds:itemID="{5B9ABCDC-B566-4ADD-98FB-5326695202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Sheila Ruiz</dc:creator>
  <cp:keywords/>
  <dc:description/>
  <cp:lastModifiedBy>Brianna Wilson</cp:lastModifiedBy>
  <cp:revision/>
  <dcterms:created xsi:type="dcterms:W3CDTF">2008-10-07T23:21:53Z</dcterms:created>
  <dcterms:modified xsi:type="dcterms:W3CDTF">2024-08-27T22:51:41Z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0x0101006C80999E9024BA4AB1D1C07D7A0DC55C</vt:lpwstr>
  </property>
  <property fmtid="{D5CDD505-2E9C-101B-9397-08002B2CF9AE}" pid="3" name="MediaServiceImageTags">
    <vt:lpwstr/>
  </property>
</Properties>
</file>